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20" documentId="13_ncr:1_{F6CB121F-512D-4AA6-A0C1-0FB36C537598}" xr6:coauthVersionLast="47" xr6:coauthVersionMax="47" xr10:uidLastSave="{EC24062D-3DE6-412F-A322-C35EC286F6FF}"/>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6" i="6"/>
  <c r="J6"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J7" i="6"/>
  <c r="J8" i="6"/>
  <c r="J9" i="6"/>
  <c r="J10" i="6"/>
  <c r="J11" i="6"/>
  <c r="J12" i="6"/>
  <c r="I3" i="5"/>
  <c r="B3" i="6"/>
  <c r="G3" i="6"/>
  <c r="L3" i="6"/>
  <c r="B4" i="6"/>
  <c r="G4" i="6"/>
  <c r="L4" i="6"/>
  <c r="B5" i="6"/>
  <c r="G5" i="6"/>
  <c r="L5" i="6"/>
  <c r="B6" i="6"/>
  <c r="G6" i="6"/>
  <c r="L6" i="6"/>
  <c r="B7" i="6"/>
  <c r="G7" i="6"/>
  <c r="L7" i="6"/>
  <c r="B8" i="6"/>
  <c r="G8" i="6"/>
  <c r="L8" i="6"/>
  <c r="B9" i="6"/>
  <c r="G9" i="6"/>
  <c r="L9" i="6"/>
  <c r="B10" i="6"/>
  <c r="G10" i="6"/>
  <c r="L10" i="6"/>
  <c r="B11" i="6"/>
  <c r="G11" i="6"/>
  <c r="L11" i="6"/>
  <c r="B12" i="6"/>
  <c r="G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2" i="6"/>
  <c r="G2" i="6"/>
  <c r="L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<sst xmlns="http://schemas.openxmlformats.org/spreadsheetml/2006/main" count="179024" uniqueCount="39103">
  <si>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</si>
  <si>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</si>
  <si>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</si>
  <si>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</si>
  <si>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</si>
  <si>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</si>
  <si>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</si>
  <si>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</si>
  <si>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</si>
  <si>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</si>
  <si>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</si>
  <si>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</si>
  <si>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</si>
  <si>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</si>
  <si>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</si>
  <si>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</si>
  <si>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</si>
  <si>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</si>
  <si>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</si>
  <si>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</si>
  <si>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</si>
  <si>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</si>
  <si>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</si>
  <si>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</si>
  <si>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</si>
  <si>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</si>
  <si>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</si>
  <si>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</si>
  <si>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</si>
  <si>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</si>
  <si>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</si>
  <si>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</si>
  <si>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</si>
  <si>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</si>
  <si>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</si>
  <si>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</si>
  <si>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</si>
  <si>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</si>
  <si>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</si>
  <si>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</si>
  <si>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</si>
  <si>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</si>
  <si>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</si>
  <si>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</si>
  <si>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</si>
  <si>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</si>
  <si>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</si>
  <si>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</si>
  <si>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</si>
  <si>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</si>
  <si>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</si>
  <si>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</si>
  <si>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</si>
  <si>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</si>
  <si>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</si>
  <si>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</si>
  <si>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</si>
  <si>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</si>
  <si>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</si>
  <si>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</si>
  <si>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</si>
  <si>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</si>
  <si>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</si>
  <si>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</si>
  <si>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</si>
  <si>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</si>
  <si>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</si>
  <si>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</si>
  <si>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</si>
  <si>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</si>
  <si>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</si>
  <si>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</si>
  <si>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</si>
  <si>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</si>
  <si>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</si>
  <si>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</si>
  <si>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</si>
  <si>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</si>
  <si>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</si>
  <si>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</si>
  <si>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</si>
  <si>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</si>
  <si>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</si>
  <si>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</si>
  <si>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</si>
  <si>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</si>
  <si>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</si>
  <si>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</si>
  <si>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</si>
  <si>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</si>
  <si>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</si>
  <si>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</si>
  <si>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</si>
  <si>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</si>
  <si>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</si>
  <si>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</si>
  <si>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</si>
  <si>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</si>
  <si>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</si>
  <si>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</si>
  <si>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</si>
  <si>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</si>
  <si>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</si>
  <si>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</si>
  <si>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</si>
  <si>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</si>
  <si>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</si>
  <si>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</si>
  <si>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</si>
  <si>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</si>
  <si>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</si>
  <si>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</si>
  <si>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</si>
  <si>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</si>
  <si>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</si>
  <si>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</si>
  <si>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</si>
  <si>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</si>
  <si>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</si>
  <si>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</si>
  <si>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</si>
  <si>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</si>
  <si>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</si>
  <si>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</si>
  <si>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</si>
  <si>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</si>
  <si>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</si>
  <si>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</si>
  <si>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</si>
  <si>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</si>
  <si>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</si>
  <si>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</si>
  <si>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</si>
  <si>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</si>
  <si>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</si>
  <si>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</si>
  <si>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</si>
  <si>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</si>
  <si>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</si>
  <si>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</si>
  <si>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</si>
  <si>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</si>
  <si>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</si>
  <si>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</si>
  <si>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</si>
  <si>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</si>
  <si>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</si>
  <si>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</si>
  <si>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</si>
  <si>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</si>
  <si>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</si>
  <si>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</si>
  <si>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</si>
  <si>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</si>
  <si>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</si>
  <si>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</si>
  <si>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</si>
  <si>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</si>
  <si>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</si>
  <si>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</si>
  <si>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</si>
  <si>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</si>
  <si>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</si>
  <si>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</si>
  <si>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</si>
  <si>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</si>
  <si>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</si>
  <si>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</si>
  <si>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</si>
  <si>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</si>
  <si>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</si>
  <si>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</si>
  <si>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</si>
  <si>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</si>
  <si>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</si>
  <si>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</si>
  <si>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</si>
  <si>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</si>
  <si>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</si>
  <si>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</si>
  <si>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</si>
  <si>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</si>
  <si>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</si>
  <si>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</si>
  <si>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</si>
  <si>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</si>
  <si>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</si>
  <si>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</si>
  <si>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</si>
  <si>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</si>
  <si>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</si>
  <si>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</si>
  <si>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</si>
  <si>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</si>
  <si>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</si>
  <si>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</si>
  <si>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</si>
  <si>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</si>
  <si>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</si>
  <si>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</si>
  <si>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</si>
  <si>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</si>
  <si>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</si>
  <si>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</si>
  <si>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</si>
  <si>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</si>
  <si>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</si>
  <si>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</si>
  <si>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</si>
  <si>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</si>
  <si>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</si>
  <si>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</si>
  <si>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</si>
  <si>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</si>
  <si>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</si>
  <si>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</si>
  <si>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</si>
  <si>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</si>
  <si>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</si>
  <si>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</si>
  <si>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</si>
  <si>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</si>
  <si>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</si>
  <si>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</si>
  <si>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</si>
  <si>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</si>
  <si>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</si>
  <si>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</si>
  <si>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</si>
  <si>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</si>
  <si>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</si>
  <si>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</si>
  <si>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</si>
  <si>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</si>
  <si>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</si>
  <si>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</si>
  <si>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</si>
  <si>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</si>
  <si>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</si>
  <si>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</si>
  <si>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</si>
  <si>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</si>
  <si>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</si>
  <si>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</si>
  <si>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</si>
  <si>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</si>
  <si>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</si>
  <si>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</si>
  <si>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</si>
  <si>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</si>
  <si>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</si>
  <si>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</si>
  <si>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</si>
  <si>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</si>
  <si>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</si>
  <si>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</si>
  <si>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</si>
  <si>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</si>
  <si>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</si>
  <si>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</si>
  <si>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</si>
  <si>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</si>
  <si>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</si>
  <si>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</si>
  <si>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</si>
  <si>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</si>
  <si>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</si>
  <si>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</si>
  <si>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</si>
  <si>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</si>
  <si>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</si>
  <si>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</si>
  <si>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</si>
  <si>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</si>
  <si>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</si>
  <si>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</si>
  <si>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</si>
  <si>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</si>
  <si>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</si>
  <si>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</si>
  <si>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</si>
  <si>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</si>
  <si>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</si>
  <si>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</si>
  <si>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</si>
  <si>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</si>
  <si>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</si>
  <si>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</si>
  <si>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</si>
  <si>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</si>
  <si>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</si>
  <si>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</si>
  <si>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</si>
  <si>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</si>
  <si>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</si>
  <si>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</si>
  <si>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</si>
  <si>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</si>
  <si>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</si>
  <si>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</si>
  <si>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</si>
  <si>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</si>
  <si>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</si>
  <si>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</si>
  <si>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</si>
  <si>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</si>
  <si>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</si>
  <si>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</si>
  <si>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</si>
  <si>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</si>
  <si>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</si>
  <si>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</si>
  <si>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</si>
  <si>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</si>
  <si>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</si>
  <si>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</si>
  <si>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</si>
  <si>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</si>
  <si>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</si>
  <si>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</si>
  <si>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</si>
  <si>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</si>
  <si>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</si>
  <si>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</si>
  <si>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</si>
  <si>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</si>
  <si>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</si>
  <si>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</si>
  <si>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</si>
  <si>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</si>
  <si>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</si>
  <si>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</si>
  <si>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</si>
  <si>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</si>
  <si>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</si>
  <si>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</si>
  <si>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</si>
  <si>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</si>
  <si>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</si>
  <si>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</si>
  <si>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</si>
  <si>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</si>
  <si>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</si>
  <si>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</si>
  <si>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</si>
  <si>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</si>
  <si>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</si>
  <si>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</si>
  <si>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</si>
  <si>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</si>
  <si>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</si>
  <si>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</si>
  <si>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</si>
  <si>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</si>
  <si>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</si>
  <si>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</si>
  <si>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</si>
  <si>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</si>
  <si>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</si>
  <si>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</si>
  <si>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</si>
  <si>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</si>
  <si>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</si>
  <si>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</si>
  <si>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</si>
  <si>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</si>
  <si>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</si>
  <si>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</si>
  <si>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</si>
  <si>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</si>
  <si>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</si>
  <si>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</si>
  <si>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</si>
  <si>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</si>
  <si>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</si>
  <si>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</si>
  <si>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</si>
  <si>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</si>
  <si>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</si>
  <si>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</si>
  <si>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</si>
  <si>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</si>
  <si>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</si>
  <si>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</si>
  <si>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</si>
  <si>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</si>
  <si>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</si>
  <si>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</si>
  <si>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</si>
  <si>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</si>
  <si>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</si>
  <si>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</si>
  <si>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</si>
  <si>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</si>
  <si>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</si>
  <si>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</si>
  <si>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</si>
  <si>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</si>
  <si>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</si>
  <si>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</si>
  <si>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</si>
  <si>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</si>
  <si>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</si>
  <si>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</si>
  <si>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</si>
  <si>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</si>
  <si>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</si>
  <si>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</si>
  <si>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</si>
  <si>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</si>
  <si>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</si>
  <si>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</si>
  <si>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</si>
  <si>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</si>
  <si>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</si>
  <si>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</si>
  <si>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</si>
  <si>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</si>
  <si>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</si>
  <si>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</si>
  <si>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</si>
  <si>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</si>
  <si>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</si>
  <si>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</si>
  <si>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</si>
  <si>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</si>
  <si>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</si>
  <si>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</si>
  <si>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</si>
  <si>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</si>
  <si>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</si>
  <si>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</si>
  <si>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</si>
  <si>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</si>
  <si>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</si>
  <si>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</si>
  <si>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</si>
  <si>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</si>
  <si>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</si>
  <si>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</si>
  <si>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</si>
  <si>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</si>
  <si>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</si>
  <si>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</si>
  <si>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</si>
  <si>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</si>
  <si>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</si>
  <si>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</si>
  <si>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</si>
  <si>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</si>
  <si>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</si>
  <si>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</si>
  <si>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</si>
  <si>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</si>
  <si>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</si>
  <si>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</si>
  <si>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</si>
  <si>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</si>
  <si>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</si>
  <si>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</si>
  <si>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</si>
  <si>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</si>
  <si>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</si>
  <si>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</si>
  <si>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</si>
  <si>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</si>
  <si>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</si>
  <si>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</si>
  <si>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</si>
  <si>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</si>
  <si>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</si>
  <si>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</si>
  <si>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</si>
  <si>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</si>
  <si>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</si>
  <si>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</si>
  <si>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</si>
  <si>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</si>
  <si>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</si>
  <si>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</si>
  <si>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</si>
  <si>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</si>
  <si>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</si>
  <si>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</si>
  <si>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</si>
  <si>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</si>
  <si>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</si>
  <si>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</si>
  <si>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</si>
  <si>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</si>
  <si>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</si>
  <si>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</si>
  <si>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</si>
  <si>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</si>
  <si>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</si>
  <si>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</si>
  <si>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</si>
  <si>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</si>
  <si>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</si>
  <si>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</si>
  <si>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</si>
  <si>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</si>
  <si>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</si>
  <si>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</si>
  <si>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</si>
  <si>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</si>
  <si>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</si>
  <si>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</si>
  <si>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</si>
  <si>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</si>
  <si>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</si>
  <si>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</si>
  <si>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</si>
  <si>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</si>
  <si>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</si>
  <si>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</si>
  <si>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</si>
  <si>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</si>
  <si>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</si>
  <si>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</si>
  <si>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</si>
  <si>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</si>
  <si>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</si>
  <si>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</si>
  <si>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</si>
  <si>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</si>
  <si>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</si>
  <si>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</si>
  <si>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</si>
  <si>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</si>
  <si>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</si>
  <si>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</si>
  <si>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</si>
  <si>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</si>
  <si>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</si>
  <si>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</si>
  <si>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</si>
  <si>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</si>
  <si>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</si>
  <si>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</si>
  <si>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</si>
  <si>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</si>
  <si>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</si>
  <si>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</si>
  <si>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</si>
  <si>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</si>
  <si>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</si>
  <si>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</si>
  <si>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</si>
  <si>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</si>
  <si>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</si>
  <si>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</si>
  <si>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</si>
  <si>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</si>
  <si>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</si>
  <si>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</si>
  <si>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</si>
  <si>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</si>
  <si>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</si>
  <si>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</si>
  <si>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</si>
  <si>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</si>
  <si>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</si>
  <si>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</si>
  <si>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</si>
  <si>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</si>
  <si>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</si>
  <si>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</si>
  <si>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</si>
  <si>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</si>
  <si>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</si>
  <si>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</si>
  <si>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</si>
  <si>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</si>
  <si>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</si>
  <si>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</si>
  <si>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</si>
  <si>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</si>
  <si>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</si>
  <si>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</si>
  <si>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</si>
  <si>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</si>
  <si>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</si>
  <si>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</si>
  <si>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</si>
  <si>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</si>
  <si>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</si>
  <si>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</si>
  <si>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</si>
  <si>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</si>
  <si>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</si>
  <si>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</si>
  <si>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</si>
  <si>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</si>
  <si>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</si>
  <si>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</si>
  <si>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</si>
  <si>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</si>
  <si>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</si>
  <si>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</si>
  <si>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</si>
  <si>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</si>
  <si>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</si>
  <si>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</si>
  <si>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</si>
  <si>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</si>
  <si>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</si>
  <si>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</si>
  <si>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</si>
  <si>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</si>
  <si>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</si>
  <si>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</si>
  <si>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</si>
  <si>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</si>
  <si>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</si>
  <si>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</si>
  <si>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</si>
  <si>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</si>
  <si>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</si>
  <si>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</si>
  <si>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</si>
  <si>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</si>
  <si>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</si>
  <si>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</si>
  <si>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</si>
  <si>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</si>
  <si>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</si>
  <si>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</si>
  <si>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</si>
  <si>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</si>
  <si>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</si>
  <si>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</si>
  <si>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</si>
  <si>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</si>
  <si>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</si>
  <si>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</si>
  <si>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</si>
  <si>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</si>
  <si>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</si>
  <si>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</si>
  <si>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</si>
  <si>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</si>
  <si>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</si>
  <si>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</si>
  <si>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</si>
  <si>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</si>
  <si>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</si>
  <si>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</si>
  <si>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</si>
  <si>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</si>
  <si>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</si>
  <si>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</si>
  <si>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</si>
  <si>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</si>
  <si>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</si>
  <si>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</si>
  <si>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</si>
  <si>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</si>
  <si>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</si>
  <si>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</si>
  <si>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</si>
  <si>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</si>
  <si>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</si>
  <si>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</si>
  <si>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</si>
  <si>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</si>
  <si>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</si>
  <si>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</si>
  <si>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</si>
  <si>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</si>
  <si>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</si>
  <si>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</si>
  <si>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</si>
  <si>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</si>
  <si>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</si>
  <si>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</si>
  <si>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</si>
  <si>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</si>
  <si>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</si>
  <si>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</si>
  <si>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</si>
  <si>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</si>
  <si>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</si>
  <si>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</si>
  <si>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</si>
  <si>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</si>
  <si>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</si>
  <si>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</si>
  <si>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</si>
  <si>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</si>
  <si>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</si>
  <si>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</si>
  <si>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</si>
  <si>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</si>
  <si>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</si>
  <si>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</si>
  <si>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</si>
  <si>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</si>
  <si>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</si>
  <si>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</si>
  <si>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</si>
  <si>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</si>
  <si>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</si>
  <si>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</si>
  <si>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</si>
  <si>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</si>
  <si>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</si>
  <si>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</si>
  <si>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</si>
  <si>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</si>
  <si>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</si>
  <si>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</si>
  <si>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</si>
  <si>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</si>
  <si>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</si>
  <si>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</si>
  <si>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</si>
  <si>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</si>
  <si>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</si>
  <si>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</si>
  <si>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</si>
  <si>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</si>
  <si>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</si>
  <si>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</si>
  <si>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</si>
  <si>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</si>
  <si>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</si>
  <si>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</si>
  <si>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</si>
  <si>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</si>
  <si>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</si>
  <si>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</si>
  <si>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</si>
  <si>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</si>
  <si>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</si>
  <si>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</si>
  <si>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</si>
  <si>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</si>
  <si>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</si>
  <si>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</si>
  <si>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</si>
  <si>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</si>
  <si>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</si>
  <si>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</si>
  <si>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</si>
  <si>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</si>
  <si>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</si>
  <si>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</si>
  <si>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</si>
  <si>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</si>
  <si>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</si>
  <si>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</si>
  <si>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</si>
  <si>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</si>
  <si>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</si>
  <si>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</si>
  <si>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</si>
  <si>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</si>
  <si>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</si>
  <si>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</si>
  <si>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</si>
  <si>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</si>
  <si>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</si>
  <si>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</si>
  <si>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</si>
  <si>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</si>
  <si>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</si>
  <si>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</si>
  <si>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</si>
  <si>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</si>
  <si>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</si>
  <si>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</si>
  <si>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</si>
  <si>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</si>
  <si>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</si>
  <si>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</si>
  <si>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</si>
  <si>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</si>
  <si>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</si>
  <si>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</si>
  <si>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</si>
  <si>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</si>
  <si>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</si>
  <si>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</si>
  <si>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</si>
  <si>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</si>
  <si>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</si>
  <si>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</si>
  <si>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</si>
  <si>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</si>
  <si>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</si>
  <si>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</si>
  <si>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</si>
  <si>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</si>
  <si>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</si>
  <si>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</si>
  <si>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</si>
  <si>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</si>
  <si>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</si>
  <si>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</si>
  <si>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</si>
  <si>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</si>
  <si>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</si>
  <si>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</si>
  <si>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</si>
  <si>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</si>
  <si>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</si>
  <si>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</si>
  <si>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</si>
  <si>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</si>
  <si>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</si>
  <si>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</si>
  <si>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</si>
  <si>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</si>
  <si>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</si>
  <si>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</si>
  <si>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</si>
  <si>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</si>
  <si>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</si>
  <si>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</si>
  <si>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</si>
  <si>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</si>
  <si>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</si>
  <si>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</si>
  <si>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</si>
  <si>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</si>
  <si>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</si>
  <si>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</si>
  <si>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</si>
  <si>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</si>
  <si>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</si>
  <si>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</si>
  <si>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</si>
  <si>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</si>
  <si>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</si>
  <si>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</si>
  <si>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</si>
  <si>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</si>
  <si>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</si>
  <si>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</si>
  <si>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</si>
  <si>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</si>
  <si>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</si>
  <si>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</si>
  <si>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</si>
  <si>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</si>
  <si>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</si>
  <si>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</si>
  <si>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</si>
  <si>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</si>
  <si>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</si>
  <si>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</si>
  <si>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</si>
  <si>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</si>
  <si>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</si>
  <si>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</si>
  <si>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</si>
  <si>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</si>
  <si>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</si>
  <si>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</si>
  <si>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</si>
  <si>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</si>
  <si>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</si>
  <si>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</si>
  <si>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</si>
  <si>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</si>
  <si>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</si>
  <si>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</si>
  <si>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</si>
  <si>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</si>
  <si>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</si>
  <si>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</si>
  <si>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</si>
  <si>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</si>
  <si>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</si>
  <si>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</si>
  <si>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</si>
  <si>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</si>
  <si>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</si>
  <si>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</si>
  <si>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</si>
  <si>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</si>
  <si>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</si>
  <si>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</si>
  <si>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</si>
  <si>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</si>
  <si>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</si>
  <si>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</si>
  <si>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</si>
  <si>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</si>
  <si>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</si>
  <si>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</si>
  <si>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</si>
  <si>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</si>
  <si>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</si>
  <si>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</si>
  <si>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</si>
  <si>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</si>
  <si>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</si>
  <si>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</si>
  <si>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</si>
  <si>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</si>
  <si>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</si>
  <si>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</si>
  <si>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</si>
  <si>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</si>
  <si>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</si>
  <si>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</si>
  <si>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</si>
  <si>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</si>
  <si>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</si>
  <si>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</si>
  <si>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</si>
  <si>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</si>
  <si>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</si>
  <si>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</si>
  <si>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</si>
  <si>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</si>
  <si>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</si>
  <si>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</si>
  <si>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</si>
  <si>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</si>
  <si>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</si>
  <si>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</si>
  <si>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</si>
  <si>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</si>
  <si>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</si>
  <si>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</si>
  <si>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</si>
  <si>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</si>
  <si>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</si>
  <si>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</si>
  <si>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</si>
  <si>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</si>
  <si>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</si>
  <si>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</si>
  <si>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</si>
  <si>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</si>
  <si>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</si>
  <si>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</si>
  <si>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</si>
  <si>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</si>
  <si>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</si>
  <si>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</si>
  <si>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</si>
  <si>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</si>
  <si>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</si>
  <si>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</si>
  <si>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</si>
  <si>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</si>
  <si>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</si>
  <si>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</si>
  <si>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</si>
  <si>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</si>
  <si>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</si>
  <si>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</si>
  <si>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</si>
  <si>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</si>
  <si>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</si>
  <si>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</si>
  <si>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</si>
  <si>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</si>
  <si>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</si>
  <si>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</si>
  <si>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</si>
  <si>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</si>
  <si>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</si>
  <si>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</si>
  <si>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</si>
  <si>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</si>
  <si>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</si>
  <si>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</si>
  <si>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</si>
  <si>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</si>
  <si>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</si>
  <si>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</si>
  <si>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</si>
  <si>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</si>
  <si>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</si>
  <si>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</si>
  <si>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</si>
  <si>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</si>
  <si>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</si>
  <si>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</si>
  <si>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</si>
  <si>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</si>
  <si>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</si>
  <si>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</si>
  <si>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</si>
  <si>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</si>
  <si>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</si>
  <si>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</si>
  <si>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</si>
  <si>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</si>
  <si>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</si>
  <si>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</si>
  <si>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</si>
  <si>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</si>
  <si>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</si>
  <si>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</si>
  <si>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</si>
  <si>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</si>
  <si>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</si>
  <si>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</si>
  <si>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</si>
  <si>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</si>
  <si>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</si>
  <si>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</si>
  <si>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</si>
  <si>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</si>
  <si>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</si>
  <si>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</si>
  <si>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</si>
  <si>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</si>
  <si>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</si>
  <si>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</si>
  <si>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</si>
  <si>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</si>
  <si>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</si>
  <si>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</si>
  <si>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</si>
  <si>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</si>
  <si>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</si>
  <si>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</si>
  <si>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</si>
  <si>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</si>
  <si>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</si>
  <si>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</si>
  <si>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</si>
  <si>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</si>
  <si>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</si>
  <si>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</si>
  <si>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</si>
  <si>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</si>
  <si>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</si>
  <si>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</si>
  <si>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</si>
  <si>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</si>
  <si>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</si>
  <si>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</si>
  <si>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</si>
  <si>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</si>
  <si>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</si>
  <si>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</si>
  <si>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</si>
  <si>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</si>
  <si>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</si>
  <si>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</si>
  <si>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</si>
  <si>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</si>
  <si>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</si>
  <si>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</si>
  <si>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</si>
  <si>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</si>
  <si>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</si>
  <si>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</si>
  <si>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</si>
  <si>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</si>
  <si>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</si>
  <si>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</si>
  <si>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</si>
  <si>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</si>
  <si>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</si>
  <si>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</si>
  <si>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</si>
  <si>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</si>
  <si>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</si>
  <si>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</si>
  <si>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</si>
  <si>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</si>
  <si>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</si>
  <si>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</si>
  <si>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</si>
  <si>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</si>
  <si>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</si>
  <si>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</si>
  <si>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</si>
  <si>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</si>
  <si>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</si>
  <si>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</si>
  <si>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</si>
  <si>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</si>
  <si>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</si>
  <si>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</si>
  <si>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</si>
  <si>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</si>
  <si>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</si>
  <si>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</si>
  <si>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</si>
  <si>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</si>
  <si>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</si>
  <si>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</si>
  <si>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</si>
  <si>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</si>
  <si>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</si>
  <si>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</si>
  <si>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</si>
  <si>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</si>
  <si>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</si>
  <si>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</si>
  <si>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</si>
  <si>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</si>
  <si>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</si>
  <si>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</si>
  <si>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</si>
  <si>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</si>
  <si>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</si>
  <si>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</si>
  <si>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</si>
  <si>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</si>
  <si>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</si>
  <si>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</si>
  <si>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</si>
  <si>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</si>
  <si>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</si>
  <si>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</si>
  <si>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</si>
  <si>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</si>
  <si>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</si>
  <si>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</si>
  <si>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</si>
  <si>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</si>
  <si>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</si>
  <si>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</si>
  <si>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</si>
  <si>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</si>
  <si>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</si>
  <si>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</si>
  <si>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</si>
  <si>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</si>
  <si>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</si>
  <si>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</si>
  <si>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</si>
  <si>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</si>
  <si>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</si>
  <si>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</si>
  <si>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</si>
  <si>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</si>
  <si>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</si>
  <si>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</si>
  <si>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</si>
  <si>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</si>
  <si>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</si>
  <si>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</si>
  <si>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</si>
  <si>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</si>
  <si>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</si>
  <si>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</si>
  <si>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</si>
  <si>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</si>
  <si>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</si>
  <si>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</si>
  <si>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</si>
  <si>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</si>
  <si>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</si>
  <si>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</si>
  <si>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</si>
  <si>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</si>
  <si>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</si>
  <si>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</si>
  <si>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</si>
  <si>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</si>
  <si>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</si>
  <si>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</si>
  <si>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</si>
  <si>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</si>
  <si>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</si>
  <si>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</si>
  <si>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</si>
  <si>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</si>
  <si>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</si>
  <si>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</si>
  <si>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</si>
  <si>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</si>
  <si>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</si>
  <si>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</si>
  <si>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</si>
  <si>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</si>
  <si>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</si>
  <si>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</si>
  <si>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</si>
  <si>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</si>
  <si>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</si>
  <si>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</si>
  <si>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</si>
  <si>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</si>
  <si>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</si>
  <si>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</si>
  <si>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</si>
  <si>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</si>
  <si>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</si>
  <si>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</si>
  <si>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</si>
  <si>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</si>
  <si>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</si>
  <si>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</si>
  <si>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</si>
  <si>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</si>
  <si>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</si>
  <si>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</si>
  <si>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</si>
  <si>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</si>
  <si>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</si>
  <si>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</si>
  <si>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</si>
  <si>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</si>
  <si>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</si>
  <si>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</si>
  <si>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</si>
  <si>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</si>
  <si>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</si>
  <si>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</si>
  <si>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</si>
  <si>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</si>
  <si>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</si>
  <si>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</si>
  <si>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</si>
  <si>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</si>
  <si>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</si>
  <si>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</si>
  <si>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</si>
  <si>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</si>
  <si>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</si>
  <si>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</si>
  <si>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</si>
  <si>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</si>
  <si>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</si>
  <si>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</si>
  <si>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</si>
  <si>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</si>
  <si>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</si>
  <si>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</si>
  <si>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</si>
  <si>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</si>
  <si>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</si>
  <si>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</si>
  <si>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</si>
  <si>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</si>
  <si>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</si>
  <si>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</si>
  <si>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</si>
  <si>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</si>
  <si>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</si>
  <si>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</si>
  <si>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</si>
  <si>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</si>
  <si>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</si>
  <si>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</si>
  <si>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</si>
  <si>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</si>
  <si>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</si>
  <si>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</si>
  <si>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</si>
  <si>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</si>
  <si>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</si>
  <si>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</si>
  <si>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</si>
  <si>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</si>
  <si>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</si>
  <si>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</si>
  <si>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</si>
  <si>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</si>
  <si>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</si>
  <si>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</si>
  <si>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</si>
  <si>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</si>
  <si>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</si>
  <si>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</si>
  <si>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</si>
  <si>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</si>
  <si>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</si>
  <si>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</si>
  <si>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</si>
  <si>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</si>
  <si>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</si>
  <si>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</si>
  <si>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</si>
  <si>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</si>
  <si>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</si>
  <si>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</si>
  <si>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</si>
  <si>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</si>
  <si>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</si>
  <si>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</si>
  <si>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</si>
  <si>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</si>
  <si>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</si>
  <si>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</si>
  <si>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</si>
  <si>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</si>
  <si>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</si>
  <si>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</si>
  <si>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</si>
  <si>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</si>
  <si>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</si>
  <si>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</si>
  <si>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</si>
  <si>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</si>
  <si>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</si>
  <si>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</si>
  <si>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</si>
  <si>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</si>
  <si>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</si>
  <si>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</si>
  <si>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</si>
  <si>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</si>
  <si>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</si>
  <si>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</si>
  <si>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</si>
  <si>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</si>
  <si>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</si>
  <si>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</si>
  <si>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</si>
  <si>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</si>
  <si>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</si>
  <si>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</si>
  <si>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</si>
  <si>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</si>
  <si>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</si>
  <si>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</si>
  <si>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</si>
  <si>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</si>
  <si>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</si>
  <si>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</si>
  <si>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</si>
  <si>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</si>
  <si>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</si>
  <si>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</si>
  <si>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</si>
  <si>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</si>
  <si>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</si>
  <si>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</si>
  <si>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</si>
  <si>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</si>
  <si>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</si>
  <si>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</si>
  <si>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</si>
  <si>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</si>
  <si>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</si>
  <si>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</si>
  <si>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</si>
  <si>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</si>
  <si>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</si>
  <si>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</si>
  <si>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</si>
  <si>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</si>
  <si>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</si>
  <si>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</si>
  <si>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</si>
  <si>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</si>
  <si>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</si>
  <si>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</si>
  <si>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</si>
  <si>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</si>
  <si>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</si>
  <si>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</si>
  <si>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</si>
  <si>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</si>
  <si>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</si>
  <si>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</si>
  <si>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</si>
  <si>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</si>
  <si>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</si>
  <si>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</si>
  <si>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</si>
  <si>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</si>
  <si>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</si>
  <si>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</si>
  <si>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</si>
  <si>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</si>
  <si>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</si>
  <si>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</si>
  <si>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</si>
  <si>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</si>
  <si>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</si>
  <si>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</si>
  <si>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</si>
  <si>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</si>
  <si>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</si>
  <si>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</si>
  <si>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</si>
  <si>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</si>
  <si>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</si>
  <si>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</si>
  <si>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</si>
  <si>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</si>
  <si>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</si>
  <si>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</si>
  <si>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</si>
  <si>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</si>
  <si>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</si>
  <si>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</si>
  <si>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</si>
  <si>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</si>
  <si>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</si>
  <si>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</si>
  <si>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</si>
  <si>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</si>
  <si>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</si>
  <si>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</si>
  <si>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</si>
  <si>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</si>
  <si>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</si>
  <si>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</si>
  <si>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</si>
  <si>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</si>
  <si>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</si>
  <si>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</si>
  <si>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</si>
  <si>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</si>
  <si>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</si>
  <si>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</si>
  <si>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</si>
  <si>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</si>
  <si>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</si>
  <si>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</si>
  <si>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</si>
  <si>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</si>
  <si>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</si>
  <si>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</si>
  <si>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</si>
  <si>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</si>
  <si>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</si>
  <si>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</si>
  <si>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</si>
  <si>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</si>
  <si>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</si>
  <si>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</si>
  <si>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</si>
  <si>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</si>
  <si>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</si>
  <si>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</si>
  <si>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</si>
  <si>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</si>
  <si>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</si>
  <si>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</si>
  <si>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</si>
  <si>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</si>
  <si>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</si>
  <si>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</si>
  <si>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</si>
  <si>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</si>
  <si>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</si>
  <si>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</si>
  <si>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</si>
  <si>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</si>
  <si>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</si>
  <si>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</si>
  <si>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</si>
  <si>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</si>
  <si>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</si>
  <si>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</si>
  <si>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</si>
  <si>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</si>
  <si>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</si>
  <si>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</si>
  <si>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</si>
  <si>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</si>
  <si>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</si>
  <si>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</si>
  <si>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</si>
  <si>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</si>
  <si>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</si>
  <si>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</si>
  <si>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</si>
  <si>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</si>
  <si>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</si>
  <si>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</si>
  <si>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</si>
  <si>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</si>
  <si>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</si>
  <si>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</si>
  <si>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</si>
  <si>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</si>
  <si>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</si>
  <si>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</si>
  <si>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</si>
  <si>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</si>
  <si>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</si>
  <si>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</si>
  <si>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</si>
  <si>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</si>
  <si>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</si>
  <si>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</si>
  <si>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</si>
  <si>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</si>
  <si>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</si>
  <si>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</si>
  <si>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</si>
  <si>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</si>
  <si>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</si>
  <si>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</si>
  <si>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</si>
  <si>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</si>
  <si>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</si>
  <si>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</si>
  <si>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</si>
  <si>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</si>
  <si>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</si>
  <si>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</si>
  <si>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</si>
  <si>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</si>
  <si>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</si>
  <si>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</si>
  <si>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</si>
  <si>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</si>
  <si>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</si>
  <si>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</si>
  <si>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</si>
  <si>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</si>
  <si>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</si>
  <si>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</si>
  <si>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</si>
  <si>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</si>
  <si>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</si>
  <si>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</si>
  <si>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</si>
  <si>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</si>
  <si>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</si>
  <si>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</si>
  <si>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</si>
  <si>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</si>
  <si>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</si>
  <si>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</si>
  <si>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</si>
  <si>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</si>
  <si>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</si>
  <si>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</si>
  <si>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</si>
  <si>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</si>
  <si>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</si>
  <si>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</si>
  <si>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</si>
  <si>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</si>
  <si>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</si>
  <si>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</si>
  <si>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</si>
  <si>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</si>
  <si>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</si>
  <si>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</si>
  <si>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</si>
  <si>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</si>
  <si>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</si>
  <si>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</si>
  <si>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</si>
  <si>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</si>
  <si>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</si>
  <si>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</si>
  <si>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</si>
  <si>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</si>
  <si>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</si>
  <si>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</si>
  <si>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</si>
  <si>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</si>
  <si>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</si>
  <si>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</si>
  <si>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</si>
  <si>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</si>
  <si>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</si>
  <si>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</si>
  <si>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</si>
  <si>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</si>
  <si>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</si>
  <si>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</si>
  <si>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</si>
  <si>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</si>
  <si>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</si>
  <si>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</si>
  <si>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</si>
  <si>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</si>
  <si>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</si>
  <si>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</si>
  <si>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</si>
  <si>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</si>
  <si>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</si>
  <si>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</si>
  <si>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</si>
  <si>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</si>
  <si>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</si>
  <si>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</si>
  <si>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</si>
  <si>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</si>
  <si>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</si>
  <si>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</si>
  <si>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</si>
  <si>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</si>
  <si>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</si>
  <si>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</si>
  <si>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</si>
  <si>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</si>
  <si>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</si>
  <si>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</si>
  <si>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</si>
  <si>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</si>
  <si>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</si>
  <si>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</si>
  <si>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</si>
  <si>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</si>
  <si>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</si>
  <si>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</si>
  <si>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</si>
  <si>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</si>
  <si>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</si>
  <si>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</si>
  <si>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</si>
  <si>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</si>
  <si>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</si>
  <si>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</si>
  <si>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</si>
  <si>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</si>
  <si>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</si>
  <si>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</si>
  <si>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</si>
  <si>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</si>
  <si>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</si>
  <si>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</si>
  <si>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</si>
  <si>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</si>
  <si>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</si>
  <si>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</si>
  <si>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</si>
  <si>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</si>
  <si>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</si>
  <si>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</si>
  <si>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</si>
  <si>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</si>
  <si>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</si>
  <si>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</si>
  <si>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</si>
  <si>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</si>
  <si>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</si>
  <si>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</si>
  <si>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</si>
  <si>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</si>
  <si>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</si>
  <si>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</si>
  <si>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</si>
  <si>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</si>
  <si>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</si>
  <si>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</si>
  <si>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</si>
  <si>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</si>
  <si>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</si>
  <si>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</si>
  <si>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</si>
  <si>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</si>
  <si>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</si>
  <si>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</si>
  <si>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</si>
  <si>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</si>
  <si>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</si>
  <si>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</si>
  <si>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</si>
  <si>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</si>
  <si>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</si>
  <si>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</si>
  <si>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</si>
  <si>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</si>
  <si>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</si>
  <si>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</si>
  <si>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</si>
  <si>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</si>
  <si>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</si>
  <si>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</si>
  <si>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</si>
  <si>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</si>
  <si>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</si>
  <si>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</si>
  <si>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</si>
  <si>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</si>
  <si>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</si>
  <si>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</si>
  <si>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</si>
  <si>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</si>
  <si>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</si>
  <si>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</si>
  <si>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</si>
  <si>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</si>
  <si>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</si>
  <si>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</si>
  <si>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</si>
  <si>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</si>
  <si>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</si>
  <si>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</si>
  <si>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</si>
  <si>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</si>
  <si>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</si>
  <si>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</si>
  <si>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</si>
  <si>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</si>
  <si>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</si>
  <si>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</si>
  <si>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</si>
  <si>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</si>
  <si>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</si>
  <si>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</si>
  <si>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</si>
  <si>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</si>
  <si>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</si>
  <si>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</si>
  <si>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</si>
  <si>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</si>
  <si>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</si>
  <si>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</si>
  <si>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</si>
  <si>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</si>
  <si>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</si>
  <si>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</si>
  <si>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</si>
  <si>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</si>
  <si>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</si>
  <si>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</si>
  <si>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</si>
  <si>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</si>
  <si>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</si>
  <si>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</si>
  <si>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</si>
  <si>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</si>
  <si>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</si>
  <si>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</si>
  <si>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</si>
  <si>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</si>
  <si>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</si>
  <si>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</si>
  <si>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</si>
  <si>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</si>
  <si>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</si>
  <si>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</si>
  <si>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</si>
  <si>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</si>
  <si>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</si>
  <si>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</si>
  <si>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</si>
  <si>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</si>
  <si>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</si>
  <si>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</si>
  <si>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</si>
  <si>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</si>
  <si>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</si>
  <si>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</si>
  <si>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</si>
  <si>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</si>
  <si>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</si>
  <si>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</si>
  <si>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</si>
  <si>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</si>
  <si>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</si>
  <si>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</si>
  <si>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</si>
  <si>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</si>
  <si>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</si>
  <si>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</si>
  <si>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</si>
  <si>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</si>
  <si>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</si>
  <si>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</si>
  <si>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</si>
  <si>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</si>
  <si>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</si>
  <si>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</si>
  <si>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</si>
  <si>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</si>
  <si>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</si>
  <si>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</si>
  <si>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</si>
  <si>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</si>
  <si>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</si>
  <si>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</si>
  <si>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</si>
  <si>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</si>
  <si>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</si>
  <si>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</si>
  <si>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</si>
  <si>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</si>
  <si>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</si>
  <si>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</si>
  <si>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</si>
  <si>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</si>
  <si>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</si>
  <si>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</si>
  <si>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</si>
  <si>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</si>
  <si>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</si>
  <si>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</si>
  <si>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</si>
  <si>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</si>
  <si>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</si>
  <si>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</si>
  <si>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</si>
  <si>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</si>
  <si>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</si>
  <si>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</si>
  <si>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</si>
  <si>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</si>
  <si>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</si>
  <si>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</si>
  <si>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</si>
  <si>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</si>
  <si>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</si>
  <si>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</si>
  <si>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</si>
  <si>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</si>
  <si>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</si>
  <si>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</si>
  <si>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</si>
  <si>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</si>
  <si>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</si>
  <si>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</si>
  <si>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</si>
  <si>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</si>
  <si>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</si>
  <si>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</si>
  <si>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</si>
  <si>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</si>
  <si>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</si>
  <si>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</si>
  <si>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</si>
  <si>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</si>
  <si>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</si>
  <si>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</si>
  <si>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</si>
  <si>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</si>
  <si>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</si>
  <si>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</si>
  <si>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</si>
  <si>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</si>
  <si>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</si>
  <si>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</si>
  <si>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</si>
  <si>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</si>
  <si>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</si>
  <si>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</si>
  <si>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</si>
  <si>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</si>
  <si>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</si>
  <si>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</si>
  <si>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</si>
  <si>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</si>
  <si>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</si>
  <si>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</si>
  <si>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</si>
  <si>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</si>
  <si>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</si>
  <si>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</si>
  <si>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</si>
  <si>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</si>
  <si>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</si>
  <si>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</si>
  <si>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</si>
  <si>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</si>
  <si>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</si>
  <si>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</si>
  <si>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</si>
  <si>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</si>
  <si>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</si>
  <si>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</si>
  <si>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</si>
  <si>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</si>
  <si>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</si>
  <si>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</si>
  <si>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</si>
  <si>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</si>
  <si>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</si>
  <si>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</si>
  <si>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</si>
  <si>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</si>
  <si>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</si>
  <si>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</si>
  <si>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</si>
  <si>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</si>
  <si>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</si>
  <si>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</si>
  <si>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</si>
  <si>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</si>
  <si>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</si>
  <si>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</si>
  <si>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</si>
  <si>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</si>
  <si>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</si>
  <si>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</si>
  <si>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</si>
  <si>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</si>
  <si>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</si>
  <si>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</si>
  <si>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</si>
  <si>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</si>
  <si>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</si>
  <si>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</si>
  <si>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</si>
  <si>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</si>
  <si>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</si>
  <si>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</si>
  <si>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</si>
  <si>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</si>
  <si>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</si>
  <si>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</si>
  <si>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</si>
  <si>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</si>
  <si>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</si>
  <si>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</si>
  <si>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</si>
  <si>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</si>
  <si>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</si>
  <si>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</si>
  <si>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</si>
  <si>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</si>
  <si>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</si>
  <si>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</si>
  <si>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</si>
  <si>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</si>
  <si>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</si>
  <si>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</si>
  <si>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</si>
  <si>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</si>
  <si>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</si>
  <si>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</si>
  <si>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</si>
  <si>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</si>
  <si>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</si>
  <si>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</si>
  <si>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</si>
  <si>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</si>
  <si>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</si>
  <si>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</si>
  <si>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</si>
  <si>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</si>
  <si>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</si>
  <si>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</si>
  <si>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</si>
  <si>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</si>
  <si>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</si>
  <si>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</si>
  <si>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</si>
  <si>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</si>
  <si>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</si>
  <si>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</si>
  <si>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</si>
  <si>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</si>
  <si>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</si>
  <si>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</si>
  <si>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</si>
  <si>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</si>
  <si>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</si>
  <si>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</si>
  <si>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</si>
  <si>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</si>
  <si>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</si>
  <si>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</si>
  <si>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</si>
  <si>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</si>
  <si>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</si>
  <si>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</si>
  <si>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</si>
  <si>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</si>
  <si>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</si>
  <si>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</si>
  <si>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</si>
  <si>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</si>
  <si>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</si>
  <si>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</si>
  <si>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</si>
  <si>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</si>
  <si>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</si>
  <si>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</si>
  <si>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</si>
  <si>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</si>
  <si>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</si>
  <si>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</si>
  <si>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</si>
  <si>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</si>
  <si>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</si>
  <si>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</si>
  <si>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</si>
  <si>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</si>
  <si>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</si>
  <si>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</si>
  <si>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</si>
  <si>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</si>
  <si>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</si>
  <si>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</si>
  <si>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</si>
  <si>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</si>
  <si>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</si>
  <si>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</si>
  <si>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</si>
  <si>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</si>
  <si>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</si>
  <si>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</si>
  <si>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</si>
  <si>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</si>
  <si>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</si>
  <si>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</si>
  <si>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</si>
  <si>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</si>
  <si>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</si>
  <si>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</si>
  <si>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</si>
  <si>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</si>
  <si>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</si>
  <si>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</si>
  <si>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</si>
  <si>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</si>
  <si>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</si>
  <si>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</si>
  <si>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</si>
  <si>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</si>
  <si>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</si>
  <si>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</si>
  <si>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</si>
  <si>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</si>
  <si>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</si>
  <si>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</si>
  <si>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</si>
  <si>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</si>
  <si>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</si>
  <si>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</si>
  <si>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</si>
  <si>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</si>
  <si>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</si>
  <si>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</si>
  <si>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</si>
  <si>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</si>
  <si>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</si>
  <si>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</si>
  <si>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</si>
  <si>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</si>
  <si>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</si>
  <si>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</si>
  <si>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</si>
  <si>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</si>
  <si>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</si>
  <si>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</si>
  <si>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</si>
  <si>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</si>
  <si>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</si>
  <si>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</si>
  <si>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</si>
  <si>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</si>
  <si>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</si>
  <si>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</si>
  <si>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</si>
  <si>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</si>
  <si>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</si>
  <si>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</si>
  <si>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</si>
  <si>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</si>
  <si>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</si>
  <si>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</si>
  <si>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</si>
  <si>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</si>
  <si>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</si>
  <si>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</si>
  <si>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</si>
  <si>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</si>
  <si>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</si>
  <si>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</si>
  <si>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</si>
  <si>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</si>
  <si>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</si>
  <si>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</si>
  <si>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</si>
  <si>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</si>
  <si>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</si>
  <si>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</si>
  <si>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</si>
  <si>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</si>
  <si>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</si>
  <si>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</si>
  <si>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</si>
  <si>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</si>
  <si>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</si>
  <si>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</si>
  <si>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</si>
  <si>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</si>
  <si>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</si>
  <si>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</si>
  <si>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</si>
  <si>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</si>
  <si>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</si>
  <si>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</si>
  <si>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</si>
  <si>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</si>
  <si>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</si>
  <si>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</si>
  <si>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</si>
  <si>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</si>
  <si>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</si>
  <si>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</si>
  <si>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</si>
  <si>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</si>
  <si>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</si>
  <si>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</si>
  <si>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</si>
  <si>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</si>
  <si>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</si>
  <si>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</si>
  <si>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</si>
  <si>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</si>
  <si>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</si>
  <si>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</si>
  <si>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</si>
  <si>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</si>
  <si>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</si>
  <si>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</si>
  <si>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</si>
  <si>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</si>
  <si>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</si>
  <si>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</si>
  <si>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</si>
  <si>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</si>
  <si>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</si>
  <si>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</si>
  <si>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</si>
  <si>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</si>
  <si>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</si>
  <si>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</si>
  <si>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</si>
  <si>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</si>
  <si>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</si>
  <si>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</si>
  <si>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</si>
  <si>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</si>
  <si>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</si>
  <si>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</si>
  <si>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</si>
  <si>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</si>
  <si>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</si>
  <si>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</si>
  <si>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</si>
  <si>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</si>
  <si>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</si>
  <si>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</si>
  <si>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</si>
  <si>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</si>
  <si>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</si>
  <si>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</si>
  <si>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</si>
  <si>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</si>
  <si>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</si>
  <si>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</si>
  <si>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</si>
  <si>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</si>
  <si>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</si>
  <si>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</si>
  <si>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</si>
  <si>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</si>
  <si>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</si>
  <si>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</si>
  <si>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</si>
  <si>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</si>
  <si>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</si>
  <si>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</si>
  <si>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</si>
  <si>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</si>
  <si>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</si>
  <si>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</si>
  <si>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</si>
  <si>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</si>
  <si>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</si>
  <si>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</si>
  <si>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</si>
  <si>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</si>
  <si>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</si>
  <si>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</si>
  <si>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</si>
  <si>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</si>
  <si>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</si>
  <si>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</si>
  <si>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</si>
  <si>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</si>
  <si>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</si>
  <si>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</si>
  <si>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</si>
  <si>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</si>
  <si>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</si>
  <si>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</si>
  <si>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</si>
  <si>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</si>
  <si>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</si>
  <si>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</si>
  <si>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</si>
  <si>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</si>
  <si>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</si>
  <si>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</si>
  <si>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</si>
  <si>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</si>
  <si>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</si>
  <si>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</si>
  <si>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</si>
  <si>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</si>
  <si>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</si>
  <si>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</si>
  <si>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</si>
  <si>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</si>
  <si>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</si>
  <si>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</si>
  <si>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</si>
  <si>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</si>
  <si>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</si>
  <si>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</si>
  <si>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</si>
  <si>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</si>
  <si>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</si>
  <si>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</si>
  <si>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</si>
  <si>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</si>
  <si>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</si>
  <si>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</si>
  <si>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</si>
  <si>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</si>
  <si>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</si>
  <si>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</si>
  <si>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</si>
  <si>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</si>
  <si>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</si>
  <si>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</si>
  <si>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</si>
  <si>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</si>
  <si>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</si>
  <si>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</si>
  <si>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</si>
  <si>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</si>
  <si>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</si>
  <si>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</si>
  <si>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</si>
  <si>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</si>
  <si>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</si>
  <si>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</si>
  <si>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</si>
  <si>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</si>
  <si>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</si>
  <si>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</si>
  <si>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</si>
  <si>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</si>
  <si>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</si>
  <si>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</si>
  <si>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</si>
  <si>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</si>
  <si>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</si>
  <si>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</si>
  <si>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</si>
  <si>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</si>
  <si>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</si>
  <si>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</si>
  <si>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</si>
  <si>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</si>
  <si>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</si>
  <si>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</si>
  <si>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</si>
  <si>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</si>
  <si>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</si>
  <si>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</si>
  <si>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</si>
  <si>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</si>
  <si>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</si>
  <si>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</si>
  <si>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</si>
  <si>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</si>
  <si>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</si>
  <si>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</si>
  <si>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</si>
  <si>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</si>
  <si>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</si>
  <si>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</si>
  <si>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</si>
  <si>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</si>
  <si>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</si>
  <si>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</si>
  <si>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</si>
  <si>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</si>
  <si>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</si>
  <si>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</si>
  <si>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</si>
  <si>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</si>
  <si>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</si>
  <si>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</si>
  <si>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</si>
  <si>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</si>
  <si>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</si>
  <si>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</si>
  <si>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</si>
  <si>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</si>
  <si>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</si>
  <si>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</si>
  <si>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</si>
  <si>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</si>
  <si>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</si>
  <si>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</si>
  <si>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</si>
  <si>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</si>
  <si>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</si>
  <si>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</si>
  <si>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</si>
  <si>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</si>
  <si>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</si>
  <si>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</si>
  <si>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</si>
  <si>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</si>
  <si>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</si>
  <si>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</si>
  <si>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</si>
  <si>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</si>
  <si>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</si>
  <si>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</si>
  <si>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</si>
  <si>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</si>
  <si>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</si>
  <si>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</si>
  <si>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</si>
  <si>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</si>
  <si>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</si>
  <si>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</si>
  <si>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</si>
  <si>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</si>
  <si>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</si>
  <si>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</si>
  <si>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</si>
  <si>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</si>
  <si>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</si>
  <si>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</si>
  <si>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</si>
  <si>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</si>
  <si>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</si>
  <si>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</si>
  <si>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</si>
  <si>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</si>
  <si>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</si>
  <si>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</si>
  <si>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</si>
  <si>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</si>
  <si>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</si>
  <si>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</si>
  <si>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</si>
  <si>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</si>
  <si>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</si>
  <si>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</si>
  <si>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</si>
  <si>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</si>
  <si>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</si>
  <si>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</si>
  <si>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</si>
  <si>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</si>
  <si>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</si>
  <si>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</si>
  <si>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</si>
  <si>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</si>
  <si>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</si>
  <si>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</si>
  <si>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</si>
  <si>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</si>
  <si>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</si>
  <si>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</si>
  <si>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</si>
  <si>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</si>
  <si>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</si>
  <si>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</si>
  <si>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</si>
  <si>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</si>
  <si>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</si>
  <si>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</si>
  <si>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</si>
  <si>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</si>
  <si>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</si>
  <si>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</si>
  <si>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</si>
  <si>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</si>
  <si>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</si>
  <si>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</si>
  <si>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</si>
  <si>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</si>
  <si>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</si>
  <si>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</si>
  <si>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</si>
  <si>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</si>
  <si>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</si>
  <si>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</si>
  <si>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</si>
  <si>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</si>
  <si>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</si>
  <si>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</si>
  <si>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</si>
  <si>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</si>
  <si>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</si>
  <si>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</si>
  <si>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</si>
  <si>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</si>
  <si>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</si>
  <si>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</si>
  <si>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</si>
  <si>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</si>
  <si>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</si>
  <si>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</si>
  <si>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</si>
  <si>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</si>
  <si>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</si>
  <si>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</si>
  <si>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</si>
  <si>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</si>
  <si>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</si>
  <si>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</si>
  <si>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</si>
  <si>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</si>
  <si>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</si>
  <si>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</si>
  <si>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</si>
  <si>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</si>
  <si>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</si>
  <si>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</si>
  <si>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</si>
  <si>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</si>
  <si>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</si>
  <si>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</si>
  <si>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</si>
  <si>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</si>
  <si>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</si>
  <si>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</si>
  <si>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</si>
  <si>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</si>
  <si>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</si>
  <si>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</si>
  <si>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</si>
  <si>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</si>
  <si>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</si>
  <si>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</si>
  <si>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</si>
  <si>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</si>
  <si>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</si>
  <si>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</si>
  <si>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</si>
  <si>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</si>
  <si>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</si>
  <si>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</si>
  <si>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</si>
  <si>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</si>
  <si>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</si>
  <si>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</si>
  <si>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</si>
  <si>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</si>
  <si>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</si>
  <si>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</si>
  <si>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</si>
  <si>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</si>
  <si>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</si>
  <si>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</si>
  <si>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</si>
  <si>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</si>
  <si>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</si>
  <si>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</si>
  <si>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</si>
  <si>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</si>
  <si>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</si>
  <si>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</si>
  <si>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</si>
  <si>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</si>
  <si>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</si>
  <si>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</si>
  <si>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</si>
  <si>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</si>
  <si>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</si>
  <si>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</si>
  <si>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</si>
  <si>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</si>
  <si>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</si>
  <si>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</si>
  <si>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</si>
  <si>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</si>
  <si>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</si>
  <si>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</si>
  <si>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</si>
  <si>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</si>
  <si>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</si>
  <si>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</si>
  <si>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</si>
  <si>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</si>
  <si>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</si>
  <si>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</si>
  <si>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</si>
  <si>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</si>
  <si>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</si>
  <si>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</si>
  <si>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</si>
  <si>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</si>
  <si>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</si>
  <si>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</si>
  <si>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</si>
  <si>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</si>
  <si>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</si>
  <si>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</si>
  <si>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</si>
  <si>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</si>
  <si>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</si>
  <si>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</si>
  <si>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</si>
  <si>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</si>
  <si>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</si>
  <si>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</si>
  <si>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</si>
  <si>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</si>
  <si>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</si>
  <si>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</si>
  <si>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</si>
  <si>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</si>
  <si>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</si>
  <si>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</si>
  <si>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</si>
  <si>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</si>
  <si>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</si>
  <si>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</si>
  <si>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</si>
  <si>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</si>
  <si>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</si>
  <si>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</si>
  <si>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</si>
  <si>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</si>
  <si>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</si>
  <si>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</si>
  <si>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</si>
  <si>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</si>
  <si>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</si>
  <si>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</si>
  <si>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</si>
  <si>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</si>
  <si>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</si>
  <si>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</si>
  <si>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</si>
  <si>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</si>
  <si>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</si>
  <si>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</si>
  <si>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</si>
  <si>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</si>
  <si>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</si>
  <si>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</si>
  <si>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</si>
  <si>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</si>
  <si>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</si>
  <si>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</si>
  <si>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</si>
  <si>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</si>
  <si>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</si>
  <si>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</si>
  <si>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</si>
  <si>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</si>
  <si>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</si>
  <si>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</si>
  <si>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</si>
  <si>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</si>
  <si>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</si>
  <si>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</si>
  <si>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</si>
  <si>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</si>
  <si>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</si>
  <si>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</si>
  <si>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</si>
  <si>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</si>
  <si>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</si>
  <si>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</si>
  <si>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</si>
  <si>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</si>
  <si>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</si>
  <si>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</si>
  <si>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</si>
  <si>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</si>
  <si>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</si>
  <si>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</si>
  <si>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</si>
  <si>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</si>
  <si>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</si>
  <si>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</si>
  <si>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</si>
  <si>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</si>
  <si>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</si>
  <si>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</si>
  <si>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</si>
  <si>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</si>
  <si>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</si>
  <si>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</si>
  <si>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</si>
  <si>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</si>
  <si>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</si>
  <si>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</si>
  <si>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</si>
  <si>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</si>
  <si>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</si>
  <si>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</si>
  <si>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</si>
  <si>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</si>
  <si>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</si>
  <si>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</si>
  <si>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</si>
  <si>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</si>
  <si>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</si>
  <si>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</si>
  <si>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</si>
  <si>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</si>
  <si>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</si>
  <si>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</si>
  <si>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</si>
  <si>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</si>
  <si>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</si>
  <si>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</si>
  <si>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</si>
  <si>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</si>
  <si>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</si>
  <si>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</si>
  <si>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</si>
  <si>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</si>
  <si>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</si>
  <si>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</si>
  <si>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</si>
  <si>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</si>
  <si>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</si>
  <si>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</si>
  <si>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</si>
  <si>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</si>
  <si>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</si>
  <si>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</si>
  <si>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</si>
  <si>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</si>
  <si>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</si>
  <si>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</si>
  <si>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</si>
  <si>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</si>
  <si>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</si>
  <si>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</si>
  <si>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</si>
  <si>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</si>
  <si>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</si>
  <si>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</si>
  <si>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</si>
  <si>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</si>
  <si>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</si>
  <si>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</si>
  <si>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</si>
  <si>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</si>
  <si>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</si>
  <si>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</si>
  <si>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</si>
  <si>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</si>
  <si>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</si>
  <si>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</si>
  <si>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</si>
  <si>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</si>
  <si>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</si>
  <si>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</si>
  <si>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</si>
  <si>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</si>
  <si>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</si>
  <si>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</si>
  <si>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</si>
  <si>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</si>
  <si>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</si>
  <si>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</si>
  <si>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</si>
  <si>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</si>
  <si>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</si>
  <si>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</si>
  <si>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</si>
  <si>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</si>
  <si>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</si>
  <si>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</si>
  <si>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</si>
  <si>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</si>
  <si>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</si>
  <si>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</si>
  <si>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</si>
  <si>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</si>
  <si>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</si>
  <si>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</si>
  <si>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</si>
  <si>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</si>
  <si>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</si>
  <si>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</si>
  <si>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</si>
  <si>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</si>
  <si>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</si>
  <si>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</si>
  <si>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</si>
  <si>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</si>
  <si>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</si>
  <si>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</si>
  <si>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</si>
  <si>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</si>
  <si>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</si>
  <si>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</si>
  <si>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</si>
  <si>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</si>
  <si>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</si>
  <si>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</si>
  <si>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</si>
  <si>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</si>
  <si>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</si>
  <si>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</si>
  <si>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</si>
  <si>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</si>
  <si>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</si>
  <si>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</si>
  <si>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</si>
  <si>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</si>
  <si>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</si>
  <si>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</si>
  <si>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</si>
  <si>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</si>
  <si>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</si>
  <si>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</si>
  <si>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</si>
  <si>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</si>
  <si>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</si>
  <si>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</si>
  <si>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</si>
  <si>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</si>
  <si>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</si>
  <si>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</si>
  <si>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</si>
  <si>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</si>
  <si>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</si>
  <si>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</si>
  <si>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</si>
  <si>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</si>
  <si>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</si>
  <si>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</si>
  <si>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</si>
  <si>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</si>
  <si>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</si>
  <si>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</si>
  <si>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</si>
  <si>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</si>
  <si>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</si>
  <si>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</si>
  <si>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</si>
  <si>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</si>
  <si>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</si>
  <si>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</si>
  <si>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</si>
  <si>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</si>
  <si>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</si>
  <si>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</si>
  <si>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</si>
  <si>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</si>
  <si>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</si>
  <si>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</si>
  <si>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</si>
  <si>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</si>
  <si>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</si>
  <si>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</si>
  <si>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</si>
  <si>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</si>
  <si>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</si>
  <si>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</si>
  <si>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</si>
  <si>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</si>
  <si>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</si>
  <si>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</si>
  <si>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</si>
  <si>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</si>
  <si>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</si>
  <si>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</si>
  <si>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</si>
  <si>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</si>
  <si>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</si>
  <si>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</si>
  <si>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</si>
  <si>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</si>
  <si>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</si>
  <si>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</si>
  <si>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</si>
  <si>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</si>
  <si>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</si>
  <si>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</si>
  <si>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</si>
  <si>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</si>
  <si>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</si>
  <si>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</si>
  <si>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</si>
  <si>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</si>
  <si>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</si>
  <si>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</si>
  <si>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</si>
  <si>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</si>
  <si>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</si>
  <si>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</si>
  <si>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</si>
  <si>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</si>
  <si>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</si>
  <si>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</si>
  <si>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</si>
  <si>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</si>
  <si>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</si>
  <si>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</si>
  <si>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</si>
  <si>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</si>
  <si>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</si>
  <si>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</si>
  <si>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</si>
  <si>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</si>
  <si>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</si>
  <si>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</si>
  <si>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</si>
  <si>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</si>
  <si>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</si>
  <si>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</si>
  <si>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</si>
  <si>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</si>
  <si>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</si>
  <si>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</si>
  <si>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</si>
  <si>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</si>
  <si>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</si>
  <si>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</si>
  <si>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</si>
  <si>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</si>
  <si>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</si>
  <si>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</si>
  <si>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</si>
  <si>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</si>
  <si>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</si>
  <si>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</si>
  <si>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</si>
  <si>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</si>
  <si>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</si>
  <si>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</si>
  <si>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</si>
  <si>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</si>
  <si>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</si>
  <si>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</si>
  <si>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</si>
  <si>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</si>
  <si>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</si>
  <si>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</si>
  <si>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</si>
  <si>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</si>
  <si>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</si>
  <si>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</si>
  <si>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</si>
  <si>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</si>
  <si>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</si>
  <si>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</si>
  <si>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</si>
  <si>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</si>
  <si>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</si>
  <si>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</si>
  <si>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</si>
  <si>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</si>
  <si>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</si>
  <si>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</si>
  <si>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</si>
  <si>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</si>
  <si>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</si>
  <si>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</si>
  <si>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</si>
  <si>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</si>
  <si>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</si>
  <si>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</si>
  <si>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</si>
  <si>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</si>
  <si>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</si>
  <si>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</si>
  <si>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</si>
  <si>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</si>
  <si>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</si>
  <si>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</si>
  <si>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</si>
  <si>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</si>
  <si>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</si>
  <si>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</si>
  <si>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</si>
  <si>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</si>
  <si>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</si>
  <si>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</si>
  <si>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</si>
  <si>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</si>
  <si>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</si>
  <si>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</si>
  <si>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</si>
  <si>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</si>
  <si>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</si>
  <si>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</si>
  <si>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</si>
  <si>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</si>
  <si>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</si>
  <si>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</si>
  <si>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</si>
  <si>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</si>
  <si>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</si>
  <si>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</si>
  <si>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</si>
  <si>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</si>
  <si>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</si>
  <si>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</si>
  <si>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</si>
  <si>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</si>
  <si>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</si>
  <si>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</si>
  <si>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</si>
  <si>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</si>
  <si>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</si>
  <si>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</si>
  <si>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</si>
  <si>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</si>
  <si>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</si>
  <si>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</si>
  <si>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</si>
  <si>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</si>
  <si>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</si>
  <si>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</si>
  <si>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</si>
  <si>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</si>
  <si>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</si>
  <si>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</si>
  <si>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</si>
  <si>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</si>
  <si>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</si>
  <si>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</si>
  <si>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</si>
  <si>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</si>
  <si>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</si>
  <si>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</si>
  <si>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</si>
  <si>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</si>
  <si>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</si>
  <si>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</si>
  <si>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</si>
  <si>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</si>
  <si>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</si>
  <si>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</si>
  <si>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</si>
  <si>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</si>
  <si>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</si>
  <si>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</si>
  <si>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</si>
  <si>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</si>
  <si>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</si>
  <si>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</si>
  <si>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</si>
  <si>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</si>
  <si>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</si>
  <si>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</si>
  <si>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</si>
  <si>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</si>
  <si>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</si>
  <si>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</si>
  <si>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</si>
  <si>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</si>
  <si>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</si>
  <si>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</si>
  <si>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</si>
  <si>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</si>
  <si>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</si>
  <si>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</si>
  <si>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</si>
  <si>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</si>
  <si>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</si>
  <si>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</si>
  <si>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</si>
  <si>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</si>
  <si>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</si>
  <si>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</si>
  <si>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</si>
  <si>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</si>
  <si>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</si>
  <si>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</si>
  <si>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</si>
  <si>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</si>
  <si>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</si>
  <si>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</si>
  <si>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</si>
  <si>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</si>
  <si>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</si>
  <si>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</si>
  <si>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</si>
  <si>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</si>
  <si>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</si>
  <si>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</si>
  <si>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</si>
  <si>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</si>
  <si>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</si>
  <si>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</si>
  <si>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</si>
  <si>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</si>
  <si>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</si>
  <si>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</si>
  <si>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</si>
  <si>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</si>
  <si>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</si>
  <si>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</si>
  <si>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</si>
  <si>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</si>
  <si>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</si>
  <si>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</si>
  <si>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</si>
  <si>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</si>
  <si>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</si>
  <si>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</si>
  <si>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</si>
  <si>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</si>
  <si>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</si>
  <si>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</si>
  <si>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</si>
  <si>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</si>
  <si>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</si>
  <si>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</si>
  <si>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</si>
  <si>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</si>
  <si>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</si>
  <si>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</si>
  <si>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</si>
  <si>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</si>
  <si>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</si>
  <si>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</si>
  <si>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</si>
  <si>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</si>
  <si>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</si>
  <si>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</si>
  <si>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</si>
  <si>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</si>
  <si>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</si>
  <si>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</si>
  <si>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</si>
  <si>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</si>
  <si>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</si>
  <si>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</si>
  <si>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</si>
  <si>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</si>
  <si>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</si>
  <si>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</si>
  <si>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</si>
  <si>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</si>
  <si>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</si>
  <si>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</si>
  <si>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</si>
  <si>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</si>
  <si>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</si>
  <si>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</si>
  <si>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</si>
  <si>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</si>
  <si>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</si>
  <si>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</si>
  <si>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</si>
  <si>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</si>
  <si>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</si>
  <si>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</si>
  <si>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</si>
  <si>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</si>
  <si>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</si>
  <si>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</si>
  <si>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</si>
  <si>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</si>
  <si>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</si>
  <si>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</si>
  <si>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</si>
  <si>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</si>
  <si>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</si>
  <si>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</si>
  <si>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</si>
  <si>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</si>
  <si>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</si>
  <si>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</si>
  <si>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</si>
  <si>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</si>
  <si>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</si>
  <si>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</si>
  <si>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</si>
  <si>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</si>
  <si>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</si>
  <si>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</si>
  <si>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</si>
  <si>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</si>
  <si>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</si>
  <si>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</si>
  <si>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</si>
  <si>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</si>
  <si>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</si>
  <si>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</si>
  <si>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</si>
  <si>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</si>
  <si>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</si>
  <si>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</si>
  <si>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</si>
  <si>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</si>
  <si>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</si>
  <si>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</si>
  <si>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</si>
  <si>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</si>
  <si>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</si>
  <si>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</si>
  <si>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</si>
  <si>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</si>
  <si>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</si>
  <si>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</si>
  <si>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</si>
  <si>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</si>
  <si>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</si>
  <si>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</si>
  <si>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</si>
  <si>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</si>
  <si>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</si>
  <si>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</si>
  <si>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</si>
  <si>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</si>
  <si>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</si>
  <si>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</si>
  <si>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</si>
  <si>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</si>
  <si>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</si>
  <si>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</si>
  <si>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</si>
  <si>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</si>
  <si>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</si>
  <si>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</si>
  <si>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</si>
  <si>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</si>
  <si>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</si>
  <si>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</si>
  <si>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</si>
  <si>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</si>
  <si>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</si>
  <si>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</si>
  <si>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</si>
  <si>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</si>
  <si>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</si>
  <si>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</si>
  <si>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</si>
  <si>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</si>
  <si>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</si>
  <si>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</si>
  <si>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</si>
  <si>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</si>
  <si>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</si>
  <si>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</si>
  <si>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</si>
  <si>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</si>
  <si>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</si>
  <si>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</si>
  <si>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</si>
  <si>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</si>
  <si>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</si>
  <si>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</si>
  <si>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</si>
  <si>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</si>
  <si>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</si>
  <si>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</si>
  <si>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</si>
  <si>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</si>
  <si>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</si>
  <si>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</si>
  <si>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</si>
  <si>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</si>
  <si>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</si>
  <si>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</si>
  <si>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</si>
  <si>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</si>
  <si>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</si>
  <si>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</si>
  <si>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</si>
  <si>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</si>
  <si>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</si>
  <si>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</si>
  <si>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</si>
  <si>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</si>
  <si>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</si>
  <si>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</si>
  <si>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</si>
  <si>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</si>
  <si>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</si>
  <si>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</si>
  <si>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</si>
  <si>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</si>
  <si>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</si>
  <si>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</si>
  <si>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</si>
  <si>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</si>
  <si>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</si>
  <si>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</si>
  <si>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</si>
  <si>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</si>
  <si>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</si>
  <si>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</si>
  <si>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</si>
  <si>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</si>
  <si>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</si>
  <si>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</si>
  <si>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</si>
  <si>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</si>
  <si>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</si>
  <si>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</si>
  <si>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</si>
  <si>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</si>
  <si>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</si>
  <si>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</si>
  <si>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</si>
  <si>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</si>
  <si>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</si>
  <si>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</si>
  <si>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</si>
  <si>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</si>
  <si>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</si>
  <si>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</si>
  <si>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</si>
  <si>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</si>
  <si>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</si>
  <si>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</si>
  <si>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</si>
  <si>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</si>
  <si>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</si>
  <si>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</si>
  <si>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</si>
  <si>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</si>
  <si>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</si>
  <si>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</si>
  <si>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</si>
  <si>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</si>
  <si>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</si>
  <si>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</si>
  <si>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</si>
  <si>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</si>
  <si>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</si>
  <si>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</si>
  <si>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</si>
  <si>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</si>
  <si>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</si>
  <si>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</si>
  <si>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</si>
  <si>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</si>
  <si>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</si>
  <si>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</si>
  <si>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</si>
  <si>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</si>
  <si>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</si>
  <si>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</si>
  <si>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</si>
  <si>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</si>
  <si>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</si>
  <si>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</si>
  <si>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</si>
  <si>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</si>
  <si>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</si>
  <si>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</si>
  <si>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</si>
  <si>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</si>
  <si>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</si>
  <si>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</si>
  <si>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</si>
  <si>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</si>
  <si>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</si>
  <si>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</si>
  <si>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</si>
  <si>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</si>
  <si>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</si>
  <si>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</si>
  <si>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</si>
  <si>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</si>
  <si>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</si>
  <si>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</si>
  <si>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</si>
  <si>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</si>
  <si>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</si>
  <si>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</si>
  <si>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</si>
  <si>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</si>
  <si>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</si>
  <si>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</si>
  <si>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</si>
  <si>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</si>
  <si>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</si>
  <si>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</si>
  <si>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</si>
  <si>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</si>
  <si>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</si>
  <si>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</si>
  <si>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</si>
  <si>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</si>
  <si>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</si>
  <si>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</si>
  <si>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</si>
  <si>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</si>
  <si>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</si>
  <si>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</si>
  <si>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</si>
  <si>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</si>
  <si>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</si>
  <si>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</si>
  <si>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</si>
  <si>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</si>
  <si>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</si>
  <si>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</si>
  <si>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</si>
  <si>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</si>
  <si>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</si>
  <si>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</si>
  <si>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</si>
  <si>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</si>
  <si>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</si>
  <si>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</si>
  <si>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</si>
  <si>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</si>
  <si>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</si>
  <si>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</si>
  <si>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</si>
  <si>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</si>
  <si>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</si>
  <si>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</si>
  <si>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</si>
  <si>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</si>
  <si>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</si>
  <si>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</si>
  <si>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</si>
  <si>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</si>
  <si>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</si>
  <si>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</si>
  <si>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</si>
  <si>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</si>
  <si>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</si>
  <si>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</si>
  <si>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</si>
  <si>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</si>
  <si>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</si>
  <si>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</si>
  <si>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</si>
  <si>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</si>
  <si>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</si>
  <si>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</si>
  <si>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</si>
  <si>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</si>
  <si>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</si>
  <si>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</si>
  <si>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</si>
  <si>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</si>
  <si>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</si>
  <si>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</si>
  <si>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</si>
  <si>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</si>
  <si>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</si>
  <si>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</si>
  <si>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</si>
  <si>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</si>
  <si>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</si>
  <si>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</si>
  <si>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</si>
  <si>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</si>
  <si>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</si>
  <si>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</si>
  <si>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</si>
  <si>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</si>
  <si>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</si>
  <si>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</si>
  <si>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</si>
  <si>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</si>
  <si>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</si>
  <si>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</si>
  <si>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</si>
  <si>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</si>
  <si>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</si>
  <si>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</si>
  <si>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</si>
  <si>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</si>
  <si>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</si>
  <si>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</si>
  <si>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</si>
  <si>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</si>
  <si>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</si>
  <si>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</si>
  <si>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</si>
  <si>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</si>
  <si>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</si>
  <si>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</si>
  <si>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</si>
  <si>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</si>
  <si>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</si>
  <si>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</si>
  <si>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</si>
  <si>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</si>
  <si>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</si>
  <si>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</si>
  <si>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</si>
  <si>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</si>
  <si>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</si>
  <si>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</si>
  <si>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</si>
  <si>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</si>
  <si>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</si>
  <si>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</si>
  <si>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</si>
  <si>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</si>
  <si>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</si>
  <si>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</si>
  <si>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</si>
  <si>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</si>
  <si>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</si>
  <si>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</si>
  <si>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</si>
  <si>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</si>
  <si>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</si>
  <si>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</si>
  <si>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</si>
  <si>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</si>
  <si>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</si>
  <si>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</si>
  <si>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</si>
  <si>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</si>
  <si>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</si>
  <si>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</si>
  <si>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</si>
  <si>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</si>
  <si>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</si>
  <si>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</si>
  <si>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</si>
  <si>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</si>
  <si>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</si>
  <si>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</si>
  <si>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</si>
  <si>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</si>
  <si>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</si>
  <si>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</si>
  <si>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</si>
  <si>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</si>
  <si>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</si>
  <si>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</si>
  <si>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</si>
  <si>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</si>
  <si>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</si>
  <si>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</si>
  <si>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</si>
  <si>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</si>
  <si>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</si>
  <si>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</si>
  <si>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</si>
  <si>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</si>
  <si>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</si>
  <si>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</si>
  <si>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</si>
  <si>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</si>
  <si>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</si>
  <si>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</si>
  <si>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</si>
  <si>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</si>
  <si>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</si>
  <si>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</si>
  <si>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</si>
  <si>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</si>
  <si>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</si>
  <si>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</si>
  <si>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</si>
  <si>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</si>
  <si>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</si>
  <si>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</si>
  <si>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</si>
  <si>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</si>
  <si>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</si>
  <si>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</si>
  <si>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</si>
  <si>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</si>
  <si>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</si>
  <si>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</si>
  <si>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</si>
  <si>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</si>
  <si>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</si>
  <si>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</si>
  <si>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</si>
  <si>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</si>
  <si>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</si>
  <si>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</si>
  <si>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</si>
  <si>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</si>
  <si>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</si>
  <si>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</si>
  <si>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</si>
  <si>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</si>
  <si>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</si>
  <si>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</si>
  <si>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</si>
  <si>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</si>
  <si>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</si>
  <si>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</si>
  <si>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</si>
  <si>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</si>
  <si>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</si>
  <si>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</si>
  <si>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</si>
  <si>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</si>
  <si>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</si>
  <si>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</si>
  <si>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</si>
  <si>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</si>
  <si>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</si>
  <si>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</si>
  <si>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</si>
  <si>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</si>
  <si>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</si>
  <si>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</si>
  <si>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</si>
  <si>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</si>
  <si>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</si>
  <si>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</si>
  <si>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</si>
  <si>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</si>
  <si>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</si>
  <si>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</si>
  <si>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</si>
  <si>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</si>
  <si>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</si>
  <si>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</si>
  <si>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</si>
  <si>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</si>
  <si>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</si>
  <si>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</si>
  <si>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</si>
  <si>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</si>
  <si>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</si>
  <si>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</si>
  <si>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</si>
  <si>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</si>
  <si>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</si>
  <si>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</si>
  <si>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</si>
  <si>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</si>
  <si>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</si>
  <si>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</si>
  <si>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</si>
  <si>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</si>
  <si>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</si>
  <si>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</si>
  <si>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</si>
  <si>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</si>
  <si>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</si>
  <si>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</si>
  <si>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</si>
  <si>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</si>
  <si>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</si>
  <si>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</si>
  <si>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</si>
  <si>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</si>
  <si>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</si>
  <si>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</si>
  <si>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</si>
  <si>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</si>
  <si>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</si>
  <si>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</si>
  <si>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</si>
  <si>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</si>
  <si>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</si>
  <si>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</si>
  <si>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</si>
  <si>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</si>
  <si>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</si>
  <si>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</si>
  <si>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</si>
  <si>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</si>
  <si>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</si>
  <si>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</si>
  <si>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</si>
  <si>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</si>
  <si>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</si>
  <si>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</si>
  <si>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</si>
  <si>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</si>
  <si>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</si>
  <si>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</si>
  <si>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</si>
  <si>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</si>
  <si>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</si>
  <si>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</si>
  <si>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</si>
  <si>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</si>
  <si>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</si>
  <si>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</si>
  <si>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</si>
  <si>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</si>
  <si>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</si>
  <si>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</si>
  <si>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</si>
  <si>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</si>
  <si>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</si>
  <si>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</si>
  <si>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</si>
  <si>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</si>
  <si>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</si>
  <si>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</si>
  <si>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</si>
  <si>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</si>
  <si>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</si>
  <si>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</si>
  <si>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</si>
  <si>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</si>
  <si>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</si>
  <si>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</si>
  <si>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</si>
  <si>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</si>
  <si>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</si>
  <si>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</si>
  <si>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</si>
  <si>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</si>
  <si>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</si>
  <si>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</si>
  <si>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</si>
  <si>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</si>
  <si>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</si>
  <si>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</si>
  <si>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</si>
  <si>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</si>
  <si>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</si>
  <si>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</si>
  <si>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</si>
  <si>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</si>
  <si>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</si>
  <si>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</si>
  <si>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</si>
  <si>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</si>
  <si>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</si>
  <si>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</si>
  <si>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</si>
  <si>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</si>
  <si>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</si>
  <si>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</si>
  <si>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</si>
  <si>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</si>
  <si>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</si>
  <si>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</si>
  <si>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</si>
  <si>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</si>
  <si>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</si>
  <si>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</si>
  <si>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</si>
  <si>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</si>
  <si>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</si>
  <si>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</si>
  <si>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</si>
  <si>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</si>
  <si>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</si>
  <si>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</si>
  <si>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</si>
  <si>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</si>
  <si>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</si>
  <si>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</si>
  <si>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</si>
  <si>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</si>
  <si>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</si>
  <si>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</si>
  <si>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</si>
  <si>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</si>
  <si>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</si>
  <si>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</si>
  <si>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</si>
  <si>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</si>
  <si>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</si>
  <si>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</si>
  <si>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</si>
  <si>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</si>
  <si>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</si>
  <si>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</si>
  <si>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</si>
  <si>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</si>
  <si>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</si>
  <si>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</si>
  <si>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</si>
  <si>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</si>
  <si>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</si>
  <si>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</si>
  <si>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</si>
  <si>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</si>
  <si>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</si>
  <si>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</si>
  <si>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</si>
  <si>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</si>
  <si>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</si>
  <si>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</si>
  <si>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</si>
  <si>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</si>
  <si>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</si>
  <si>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</si>
  <si>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</si>
  <si>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</si>
  <si>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</si>
  <si>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</si>
  <si>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</si>
  <si>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</si>
  <si>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</si>
  <si>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</si>
  <si>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</si>
  <si>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</si>
  <si>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</si>
  <si>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</si>
  <si>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</si>
  <si>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</si>
  <si>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</si>
  <si>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</si>
  <si>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</si>
  <si>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</si>
  <si>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</si>
  <si>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</si>
  <si>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</si>
  <si>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</si>
  <si>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</si>
  <si>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</si>
  <si>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</si>
  <si>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</si>
  <si>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</si>
  <si>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</si>
  <si>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</si>
  <si>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</si>
  <si>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</si>
  <si>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</si>
  <si>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</si>
  <si>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</si>
  <si>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</si>
  <si>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</si>
  <si>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</si>
  <si>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</si>
  <si>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</si>
  <si>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</si>
  <si>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</si>
  <si>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</si>
  <si>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</si>
  <si>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</si>
  <si>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</si>
  <si>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</si>
  <si>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</si>
  <si>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</si>
  <si>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</si>
  <si>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</si>
  <si>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</si>
  <si>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</si>
  <si>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</si>
  <si>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</si>
  <si>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</si>
  <si>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</si>
  <si>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</si>
  <si>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</si>
  <si>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</si>
  <si>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</si>
  <si>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</si>
  <si>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</si>
  <si>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</si>
  <si>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</si>
  <si>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</si>
  <si>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</si>
  <si>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</si>
  <si>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</si>
  <si>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</si>
  <si>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</si>
  <si>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</si>
  <si>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</si>
  <si>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</si>
  <si>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</si>
  <si>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</si>
  <si>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</si>
  <si>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</si>
  <si>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</si>
  <si>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</si>
  <si>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</si>
  <si>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</si>
  <si>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</si>
  <si>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</si>
  <si>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</si>
  <si>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</si>
  <si>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</si>
  <si>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</si>
  <si>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</si>
  <si>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</si>
  <si>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</si>
  <si>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</si>
  <si>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</si>
  <si>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</si>
  <si>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</si>
  <si>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</si>
  <si>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</si>
  <si>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</si>
  <si>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</si>
  <si>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</si>
  <si>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</si>
  <si>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</si>
  <si>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</si>
  <si>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</si>
  <si>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</si>
  <si>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</si>
  <si>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</si>
  <si>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</si>
  <si>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</si>
  <si>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</si>
  <si>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</si>
  <si>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</si>
  <si>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</si>
  <si>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</si>
  <si>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</si>
  <si>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</si>
  <si>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</si>
  <si>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</si>
  <si>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</si>
  <si>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</si>
  <si>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</si>
  <si>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</si>
  <si>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</si>
  <si>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</si>
  <si>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</si>
  <si>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</si>
  <si>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</si>
  <si>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</si>
  <si>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</si>
  <si>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</si>
  <si>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</si>
  <si>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</si>
  <si>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</si>
  <si>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</si>
  <si>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</si>
  <si>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</si>
  <si>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</si>
  <si>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</si>
  <si>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</si>
  <si>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</si>
  <si>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</si>
  <si>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</si>
  <si>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</si>
  <si>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</si>
  <si>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</si>
  <si>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</si>
  <si>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</si>
  <si>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</si>
  <si>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</si>
  <si>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</si>
  <si>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</si>
  <si>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</si>
  <si>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</si>
  <si>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</si>
  <si>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</si>
  <si>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</si>
  <si>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</si>
  <si>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</si>
  <si>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</si>
  <si>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</si>
  <si>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</si>
  <si>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</si>
  <si>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</si>
  <si>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</si>
  <si>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</si>
  <si>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</si>
  <si>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</si>
  <si>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</si>
  <si>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</si>
  <si>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</si>
  <si>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</si>
  <si>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</si>
  <si>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</si>
  <si>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</si>
  <si>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</si>
  <si>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</si>
  <si>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</si>
  <si>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</si>
  <si>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</si>
  <si>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</si>
  <si>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</si>
  <si>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</si>
  <si>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</si>
  <si>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</si>
  <si>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</si>
  <si>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</si>
  <si>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</si>
  <si>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</si>
  <si>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</si>
  <si>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</si>
  <si>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</si>
  <si>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</si>
  <si>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</si>
  <si>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</si>
  <si>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</si>
  <si>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</si>
  <si>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</si>
  <si>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</si>
  <si>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</si>
  <si>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</si>
  <si>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</si>
  <si>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</si>
  <si>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</si>
  <si>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</si>
  <si>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</si>
  <si>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</si>
  <si>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</si>
  <si>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</si>
  <si>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</si>
  <si>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</si>
  <si>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</si>
  <si>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</si>
  <si>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</si>
  <si>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</si>
  <si>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</si>
  <si>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</si>
  <si>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</si>
  <si>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</si>
  <si>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</si>
  <si>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</si>
  <si>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</si>
  <si>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</si>
  <si>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</si>
  <si>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</si>
  <si>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</si>
  <si>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</si>
  <si>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</si>
  <si>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</si>
  <si>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</si>
  <si>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</si>
  <si>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</si>
  <si>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</si>
  <si>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</si>
  <si>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</si>
  <si>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</si>
  <si>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</si>
  <si>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</si>
  <si>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</si>
  <si>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</si>
  <si>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</si>
  <si>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</si>
  <si>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</si>
  <si>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</si>
  <si>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</si>
  <si>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</si>
  <si>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</si>
  <si>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</si>
  <si>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</si>
  <si>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</si>
  <si>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</si>
  <si>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</si>
  <si>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</si>
  <si>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</si>
  <si>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</si>
  <si>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</si>
  <si>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</si>
  <si>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</si>
  <si>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</si>
  <si>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</si>
  <si>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</si>
  <si>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</si>
  <si>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</si>
  <si>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</si>
  <si>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</si>
  <si>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</si>
  <si>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</si>
  <si>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</si>
  <si>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</si>
  <si>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</si>
  <si>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</si>
  <si>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</si>
  <si>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</si>
  <si>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</si>
  <si>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</si>
  <si>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</si>
  <si>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</si>
  <si>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</si>
  <si>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</si>
  <si>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</si>
  <si>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</si>
  <si>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</si>
  <si>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</si>
  <si>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</si>
  <si>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</si>
  <si>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</si>
  <si>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</si>
  <si>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</si>
  <si>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</si>
  <si>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</si>
  <si>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</si>
  <si>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</si>
  <si>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</si>
  <si>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</si>
  <si>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</si>
  <si>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</si>
  <si>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</si>
  <si>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</si>
  <si>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</si>
  <si>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</si>
  <si>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</si>
  <si>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</si>
  <si>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</si>
  <si>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</si>
  <si>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</si>
  <si>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</si>
  <si>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</si>
  <si>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</si>
  <si>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</si>
  <si>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</si>
  <si>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</si>
  <si>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</si>
  <si>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</si>
  <si>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</si>
  <si>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</si>
  <si>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</si>
  <si>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</si>
  <si>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</si>
  <si>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</si>
  <si>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</si>
  <si>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</si>
  <si>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</si>
  <si>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</si>
  <si>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</si>
  <si>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</si>
  <si>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</si>
  <si>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</si>
  <si>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</si>
  <si>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</si>
  <si>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</si>
  <si>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</si>
  <si>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</si>
  <si>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</si>
  <si>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</si>
  <si>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</si>
  <si>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</si>
  <si>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</si>
  <si>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</si>
  <si>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</si>
  <si>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</si>
  <si>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</si>
  <si>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</si>
  <si>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</si>
  <si>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</si>
  <si>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</si>
  <si>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</si>
  <si>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</si>
  <si>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</si>
  <si>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</si>
  <si>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</si>
  <si>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</si>
  <si>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</si>
  <si>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</si>
  <si>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</si>
  <si>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</si>
  <si>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</si>
  <si>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</si>
  <si>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</si>
  <si>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</si>
  <si>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</si>
  <si>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</si>
  <si>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</si>
  <si>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</si>
  <si>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</si>
  <si>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</si>
  <si>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</si>
  <si>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</si>
  <si>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</si>
  <si>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</si>
  <si>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</si>
  <si>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</si>
  <si>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</si>
  <si>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</si>
  <si>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</si>
  <si>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</si>
  <si>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</si>
  <si>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</si>
  <si>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</si>
  <si>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</si>
  <si>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</si>
  <si>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</si>
  <si>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</si>
  <si>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</si>
  <si>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</si>
  <si>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</si>
  <si>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</si>
  <si>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</si>
  <si>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</si>
  <si>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</si>
  <si>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</si>
  <si>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</si>
  <si>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</si>
  <si>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</si>
  <si>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</si>
  <si>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</si>
  <si>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</si>
  <si>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</si>
  <si>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</si>
  <si>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</si>
  <si>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</si>
  <si>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</si>
  <si>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</si>
  <si>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</si>
  <si>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</si>
  <si>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</si>
  <si>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</si>
  <si>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</si>
  <si>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</si>
  <si>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</si>
  <si>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</si>
  <si>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</si>
  <si>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</si>
  <si>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</si>
  <si>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</si>
  <si>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</si>
  <si>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</si>
  <si>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</si>
  <si>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</si>
  <si>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</si>
  <si>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</si>
  <si>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</si>
  <si>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</si>
  <si>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</si>
  <si>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</si>
  <si>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</si>
  <si>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</si>
  <si>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</si>
  <si>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</si>
  <si>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</si>
  <si>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</si>
  <si>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</si>
  <si>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</si>
  <si>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</si>
  <si>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</si>
  <si>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</si>
  <si>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</si>
  <si>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</si>
  <si>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</si>
  <si>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</si>
  <si>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</si>
  <si>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</si>
  <si>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</si>
  <si>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</si>
  <si>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</si>
  <si>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</si>
  <si>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</si>
  <si>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</si>
  <si>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</si>
  <si>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</si>
  <si>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</si>
  <si>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</si>
  <si>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</si>
  <si>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</si>
  <si>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</si>
  <si>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</si>
  <si>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</si>
  <si>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</si>
  <si>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</si>
  <si>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</si>
  <si>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</si>
  <si>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</si>
  <si>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</si>
  <si>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</si>
  <si>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</si>
  <si>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</si>
  <si>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</si>
  <si>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</si>
  <si>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</si>
  <si>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</si>
  <si>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</si>
  <si>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</si>
  <si>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</si>
  <si>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</si>
  <si>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</si>
  <si>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</si>
  <si>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</si>
  <si>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</si>
  <si>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</si>
  <si>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</si>
  <si>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</si>
  <si>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</si>
  <si>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</si>
  <si>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</si>
  <si>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</si>
  <si>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</si>
  <si>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</si>
  <si>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</si>
  <si>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</si>
  <si>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</si>
  <si>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</si>
  <si>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</si>
  <si>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</si>
  <si>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</si>
  <si>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</si>
  <si>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</si>
  <si>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</si>
  <si>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</si>
  <si>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</si>
  <si>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</si>
  <si>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</si>
  <si>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</si>
  <si>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</si>
  <si>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</si>
  <si>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</si>
  <si>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</si>
  <si>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</si>
  <si>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</si>
  <si>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</si>
  <si>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</si>
  <si>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</si>
  <si>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</si>
  <si>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</si>
  <si>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</si>
  <si>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</si>
  <si>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</si>
  <si>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</si>
  <si>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</si>
  <si>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</si>
  <si>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</si>
  <si>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</si>
  <si>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</si>
  <si>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</si>
  <si>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</si>
  <si>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</si>
  <si>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</si>
  <si>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</si>
  <si>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</si>
  <si>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</si>
  <si>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</si>
  <si>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</si>
  <si>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</si>
  <si>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</si>
  <si>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</si>
  <si>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</si>
  <si>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</si>
  <si>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</si>
  <si>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</si>
  <si>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</si>
  <si>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</si>
  <si>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</si>
  <si>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</si>
  <si>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</si>
  <si>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</si>
  <si>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</si>
  <si>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</si>
  <si>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</si>
  <si>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</si>
  <si>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</si>
  <si>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</si>
  <si>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</si>
  <si>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</si>
  <si>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</si>
  <si>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</si>
  <si>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</si>
  <si>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</si>
  <si>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</si>
  <si>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</si>
  <si>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</si>
  <si>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</si>
  <si>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</si>
  <si>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</si>
  <si>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</si>
  <si>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</si>
  <si>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</si>
  <si>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</si>
  <si>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</si>
  <si>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</si>
  <si>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</si>
  <si>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</si>
  <si>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</si>
  <si>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</si>
  <si>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</si>
  <si>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</si>
  <si>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</si>
  <si>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</si>
  <si>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</si>
  <si>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</si>
  <si>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</si>
  <si>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</si>
  <si>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</si>
  <si>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</si>
  <si>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</si>
  <si>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</si>
  <si>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</si>
  <si>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</si>
  <si>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</si>
  <si>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</si>
  <si>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</si>
  <si>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</si>
  <si>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</si>
  <si>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</si>
  <si>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</si>
  <si>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</si>
  <si>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</si>
  <si>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</si>
  <si>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</si>
  <si>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</si>
  <si>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</si>
  <si>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</si>
  <si>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</si>
  <si>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</si>
  <si>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</si>
  <si>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</si>
  <si>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</si>
  <si>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</si>
  <si>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</si>
  <si>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</si>
  <si>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</si>
  <si>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</si>
  <si>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</si>
  <si>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</si>
  <si>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</si>
  <si>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</si>
  <si>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</si>
  <si>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</si>
  <si>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</si>
  <si>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</si>
  <si>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</si>
  <si>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</si>
  <si>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</si>
  <si>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</si>
  <si>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</si>
  <si>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</si>
  <si>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</si>
  <si>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</si>
  <si>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</si>
  <si>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</si>
  <si>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</si>
  <si>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</si>
  <si>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</si>
  <si>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</si>
  <si>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</si>
  <si>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</si>
  <si>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</si>
  <si>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</si>
  <si>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</si>
  <si>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</si>
  <si>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</si>
  <si>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</si>
  <si>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</si>
  <si>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</si>
  <si>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</si>
  <si>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</si>
  <si>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</si>
  <si>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</si>
  <si>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</si>
  <si>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</si>
  <si>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</si>
  <si>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</si>
  <si>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</si>
  <si>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</si>
  <si>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</si>
  <si>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</si>
  <si>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</si>
  <si>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</si>
  <si>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</si>
  <si>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</si>
  <si>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</si>
  <si>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</si>
  <si>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</si>
  <si>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</si>
  <si>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</si>
  <si>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</si>
  <si>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</si>
  <si>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</si>
  <si>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</si>
  <si>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</si>
  <si>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</si>
  <si>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</si>
  <si>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</si>
  <si>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</si>
  <si>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</si>
  <si>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</si>
  <si>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</si>
  <si>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</si>
  <si>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</si>
  <si>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</si>
  <si>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</si>
  <si>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</si>
  <si>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</si>
  <si>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</si>
  <si>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</si>
  <si>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</si>
  <si>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</si>
  <si>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</si>
  <si>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</si>
  <si>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</si>
  <si>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</si>
  <si>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</si>
  <si>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</si>
  <si>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</si>
  <si>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</si>
  <si>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</si>
  <si>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</si>
  <si>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</si>
  <si>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</si>
  <si>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</si>
  <si>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</si>
  <si>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</si>
  <si>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</si>
  <si>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</si>
  <si>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</si>
  <si>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</si>
  <si>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</si>
  <si>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</si>
  <si>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</si>
  <si>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</si>
  <si>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</si>
  <si>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</si>
  <si>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</si>
  <si>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</si>
  <si>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</si>
  <si>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</si>
  <si>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</si>
  <si>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</si>
  <si>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</si>
  <si>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</si>
  <si>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</si>
  <si>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</si>
  <si>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</si>
  <si>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</si>
  <si>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</si>
  <si>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</si>
  <si>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</si>
  <si>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</si>
  <si>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</si>
  <si>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</si>
  <si>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</si>
  <si>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</si>
  <si>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</si>
  <si>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</si>
  <si>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</si>
  <si>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</si>
  <si>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</si>
  <si>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</si>
  <si>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</si>
  <si>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</si>
  <si>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</si>
  <si>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</si>
  <si>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</si>
  <si>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</si>
  <si>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</si>
  <si>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</si>
  <si>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</si>
  <si>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</si>
  <si>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</si>
  <si>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</si>
  <si>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</si>
  <si>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</si>
  <si>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</si>
  <si>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</si>
  <si>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</si>
  <si>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</si>
  <si>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</si>
  <si>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</si>
  <si>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</si>
  <si>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</si>
  <si>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</si>
  <si>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</si>
  <si>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</si>
  <si>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</si>
  <si>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</si>
  <si>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</si>
  <si>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</si>
  <si>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</si>
  <si>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</si>
  <si>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</si>
  <si>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</si>
  <si>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</si>
  <si>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</si>
  <si>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</si>
  <si>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</si>
  <si>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</si>
  <si>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</si>
  <si>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</si>
  <si>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</si>
  <si>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</si>
  <si>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</si>
  <si>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</si>
  <si>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</si>
  <si>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</si>
  <si>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</si>
  <si>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</si>
  <si>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</si>
  <si>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</si>
  <si>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</si>
  <si>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</si>
  <si>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</si>
  <si>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</si>
  <si>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</si>
  <si>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</si>
  <si>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</si>
  <si>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</si>
  <si>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</si>
  <si>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</si>
  <si>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</si>
  <si>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</si>
  <si>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</si>
  <si>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</si>
  <si>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</si>
  <si>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</si>
  <si>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</si>
  <si>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</si>
  <si>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</si>
  <si>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</si>
  <si>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</si>
  <si>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</si>
  <si>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</si>
  <si>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</si>
  <si>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</si>
  <si>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</si>
  <si>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</si>
  <si>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</si>
  <si>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</si>
  <si>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</si>
  <si>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</si>
  <si>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</si>
  <si>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</si>
  <si>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</si>
  <si>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</si>
  <si>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</si>
  <si>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</si>
  <si>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</si>
  <si>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</si>
  <si>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</si>
  <si>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</si>
  <si>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</si>
  <si>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</si>
  <si>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</si>
  <si>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</si>
  <si>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</si>
  <si>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</si>
  <si>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</si>
  <si>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</si>
  <si>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</si>
  <si>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</si>
  <si>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</si>
  <si>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</si>
  <si>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</si>
  <si>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</si>
  <si>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</si>
  <si>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</si>
  <si>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</si>
  <si>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</si>
  <si>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</si>
  <si>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</si>
  <si>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</si>
  <si>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</si>
  <si>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</si>
  <si>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</si>
  <si>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</si>
  <si>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</si>
  <si>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</si>
  <si>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</si>
  <si>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</si>
  <si>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</si>
  <si>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</si>
  <si>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</si>
  <si>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</si>
  <si>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</si>
  <si>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</si>
  <si>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</si>
  <si>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</si>
  <si>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</si>
  <si>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</si>
  <si>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</si>
  <si>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</si>
  <si>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</si>
  <si>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</si>
  <si>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</si>
  <si>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</si>
  <si>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</si>
  <si>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</si>
  <si>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</si>
  <si>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</si>
  <si>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</si>
  <si>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</si>
  <si>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</si>
  <si>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</si>
  <si>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</si>
  <si>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</si>
  <si>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</si>
  <si>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</si>
  <si>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</si>
  <si>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</si>
  <si>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</si>
  <si>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</si>
  <si>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</si>
  <si>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</si>
  <si>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</si>
  <si>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</si>
  <si>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</si>
  <si>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</si>
  <si>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</si>
  <si>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</si>
  <si>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</si>
  <si>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</si>
  <si>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</si>
  <si>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</si>
  <si>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</si>
  <si>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</si>
  <si>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</si>
  <si>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</si>
  <si>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</si>
  <si>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</si>
  <si>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</si>
  <si>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</si>
  <si>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</si>
  <si>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</si>
  <si>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</si>
  <si>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</si>
  <si>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</si>
  <si>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</si>
  <si>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</si>
  <si>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</si>
  <si>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</si>
  <si>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</si>
  <si>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</si>
  <si>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</si>
  <si>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</si>
  <si>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</si>
  <si>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</si>
  <si>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</si>
  <si>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</si>
  <si>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</si>
  <si>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</si>
  <si>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</si>
  <si>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</si>
  <si>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</si>
  <si>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</si>
  <si>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</si>
  <si>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</si>
  <si>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</si>
  <si>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</si>
  <si>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</si>
  <si>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</si>
  <si>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</si>
  <si>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</si>
  <si>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</si>
  <si>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</si>
  <si>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</si>
  <si>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</si>
  <si>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</si>
  <si>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</si>
  <si>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</si>
  <si>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</si>
  <si>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</si>
  <si>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</si>
  <si>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</si>
  <si>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</si>
  <si>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</si>
  <si>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</si>
  <si>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</si>
  <si>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</si>
  <si>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</si>
  <si>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</si>
  <si>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</si>
  <si>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</si>
  <si>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</si>
  <si>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</si>
  <si>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</si>
  <si>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</si>
  <si>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</si>
  <si>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</si>
  <si>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</si>
  <si>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</si>
  <si>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</si>
  <si>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</si>
  <si>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</si>
  <si>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</si>
  <si>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</si>
  <si>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</si>
  <si>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</si>
  <si>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</si>
  <si>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</si>
  <si>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</si>
  <si>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</si>
  <si>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</si>
  <si>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</si>
  <si>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</si>
  <si>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</si>
  <si>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</si>
  <si>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</si>
  <si>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</si>
  <si>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</si>
  <si>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</si>
  <si>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</si>
  <si>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</si>
  <si>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</si>
  <si>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</si>
  <si>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</si>
  <si>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</si>
  <si>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</si>
  <si>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</si>
  <si>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</si>
  <si>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</si>
  <si>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</si>
  <si>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</si>
  <si>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</si>
  <si>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</si>
  <si>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</si>
  <si>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</si>
  <si>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</si>
  <si>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</si>
  <si>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</si>
  <si>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</si>
  <si>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</si>
  <si>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</si>
  <si>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</si>
  <si>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</si>
  <si>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</si>
  <si>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</si>
  <si>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</si>
  <si>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</si>
  <si>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</si>
  <si>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</si>
  <si>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</si>
  <si>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</si>
  <si>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</si>
  <si>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</si>
  <si>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</si>
  <si>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</si>
  <si>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</si>
  <si>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</si>
  <si>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</si>
  <si>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</si>
  <si>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</si>
  <si>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</si>
  <si>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</si>
  <si>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</si>
  <si>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</si>
  <si>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</si>
  <si>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</si>
  <si>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</si>
  <si>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</si>
  <si>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</si>
  <si>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</si>
  <si>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</si>
  <si>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</si>
  <si>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</si>
  <si>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</si>
  <si>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</si>
  <si>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</si>
  <si>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</si>
  <si>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</si>
  <si>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</si>
  <si>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</si>
  <si>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</si>
  <si>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</si>
  <si>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</si>
  <si>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</si>
  <si>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</si>
  <si>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</si>
  <si>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</si>
  <si>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</si>
  <si>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</si>
  <si>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</si>
  <si>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</si>
  <si>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</si>
  <si>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</si>
  <si>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</si>
  <si>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</si>
  <si>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</si>
  <si>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</si>
  <si>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</si>
  <si>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</si>
  <si>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</si>
  <si>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</si>
  <si>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</si>
  <si>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</si>
  <si>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</si>
  <si>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</si>
  <si>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</si>
  <si>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</si>
  <si>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</si>
  <si>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</si>
  <si>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</si>
  <si>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</si>
  <si>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</si>
  <si>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</si>
  <si>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</si>
  <si>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</si>
  <si>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</si>
  <si>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</si>
  <si>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</si>
  <si>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</si>
  <si>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</si>
  <si>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</si>
  <si>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</si>
  <si>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</si>
  <si>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</si>
  <si>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</si>
  <si>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</si>
  <si>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</si>
  <si>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</si>
  <si>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</si>
  <si>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</si>
  <si>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</si>
  <si>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</si>
  <si>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</si>
  <si>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</si>
  <si>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</si>
  <si>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</si>
  <si>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</si>
  <si>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</si>
  <si>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</si>
  <si>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</si>
  <si>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</si>
  <si>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</si>
  <si>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</si>
  <si>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</si>
  <si>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</si>
  <si>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</si>
  <si>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</si>
  <si>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</si>
  <si>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</si>
  <si>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</si>
  <si>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</si>
  <si>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</si>
  <si>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</si>
  <si>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</si>
  <si>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</si>
  <si>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</si>
  <si>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</si>
  <si>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</si>
  <si>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</si>
  <si>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</si>
  <si>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</si>
  <si>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</si>
  <si>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</si>
  <si>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</si>
  <si>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</si>
  <si>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</si>
  <si>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</si>
  <si>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</si>
  <si>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</si>
  <si>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</si>
  <si>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</si>
  <si>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</si>
  <si>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</si>
  <si>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</si>
  <si>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</si>
  <si>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</si>
  <si>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</si>
  <si>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</si>
  <si>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</si>
  <si>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</si>
  <si>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</si>
  <si>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</si>
  <si>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</si>
  <si>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</si>
  <si>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</si>
  <si>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</si>
  <si>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</si>
  <si>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</si>
  <si>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</si>
  <si>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</si>
  <si>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</si>
  <si>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</si>
  <si>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</si>
  <si>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</si>
  <si>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</si>
  <si>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</si>
  <si>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</si>
  <si>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</si>
  <si>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</si>
  <si>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</si>
  <si>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</si>
  <si>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</si>
  <si>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</si>
  <si>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</si>
  <si>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</si>
  <si>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</si>
  <si>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</si>
  <si>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</si>
  <si>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</si>
  <si>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</si>
  <si>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</si>
  <si>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</si>
  <si>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</si>
  <si>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</si>
  <si>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</si>
  <si>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</si>
  <si>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</si>
  <si>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</si>
  <si>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</si>
  <si>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</si>
  <si>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</si>
  <si>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</si>
  <si>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</si>
  <si>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</si>
  <si>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</si>
  <si>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</si>
  <si>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</si>
  <si>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</si>
  <si>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</si>
  <si>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</si>
  <si>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</si>
  <si>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</si>
  <si>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</si>
  <si>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</si>
  <si>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</si>
  <si>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</si>
  <si>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</si>
  <si>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</si>
  <si>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</si>
  <si>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</si>
  <si>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</si>
  <si>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</si>
  <si>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</si>
  <si>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</si>
  <si>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</si>
  <si>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</si>
  <si>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</si>
  <si>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</si>
  <si>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</si>
  <si>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</si>
  <si>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</si>
  <si>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</si>
  <si>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</si>
  <si>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</si>
  <si>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</si>
  <si>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</si>
  <si>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</si>
  <si>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</si>
  <si>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</si>
  <si>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</si>
  <si>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</si>
  <si>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</si>
  <si>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</si>
  <si>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</si>
  <si>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</si>
  <si>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</si>
  <si>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</si>
  <si>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</si>
  <si>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</si>
  <si>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</si>
  <si>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</si>
  <si>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</si>
  <si>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</si>
  <si>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</si>
  <si>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</si>
  <si>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</si>
  <si>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</si>
  <si>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</si>
  <si>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</si>
  <si>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</si>
  <si>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</si>
  <si>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</si>
  <si>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</si>
  <si>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</si>
  <si>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</si>
  <si>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</si>
  <si>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</si>
  <si>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</si>
  <si>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</si>
  <si>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</si>
  <si>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</si>
  <si>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</si>
  <si>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</si>
  <si>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</si>
  <si>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</si>
  <si>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</si>
  <si>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</si>
  <si>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</si>
  <si>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</si>
  <si>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</si>
  <si>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</si>
  <si>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</si>
  <si>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</si>
  <si>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</si>
  <si>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</si>
  <si>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</si>
  <si>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</si>
  <si>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</si>
  <si>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</si>
  <si>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</si>
  <si>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</si>
  <si>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</si>
  <si>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</si>
  <si>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</si>
  <si>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</si>
  <si>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</si>
  <si>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</si>
  <si>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</si>
  <si>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</si>
  <si>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</si>
  <si>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</si>
  <si>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</si>
  <si>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</si>
  <si>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</si>
  <si>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</si>
  <si>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</si>
  <si>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</si>
  <si>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</si>
  <si>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</si>
  <si>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</si>
  <si>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</si>
  <si>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</si>
  <si>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</si>
  <si>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</si>
  <si>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</si>
  <si>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</si>
  <si>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</si>
  <si>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</si>
  <si>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</si>
  <si>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</si>
  <si>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</si>
  <si>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</si>
  <si>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</si>
  <si>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</si>
  <si>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</si>
  <si>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</si>
  <si>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</si>
  <si>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</si>
  <si>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</si>
  <si>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</si>
  <si>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</si>
  <si>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</si>
  <si>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</si>
  <si>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</si>
  <si>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</si>
  <si>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</si>
  <si>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</si>
  <si>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</si>
  <si>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</si>
  <si>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</si>
  <si>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</si>
  <si>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</si>
  <si>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</si>
  <si>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</si>
  <si>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</si>
  <si>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</si>
  <si>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</si>
  <si>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</si>
  <si>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</si>
  <si>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</si>
  <si>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</si>
  <si>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</si>
  <si>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</si>
  <si>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</si>
  <si>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</si>
  <si>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</si>
  <si>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</si>
  <si>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</si>
  <si>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</si>
  <si>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</si>
  <si>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</si>
  <si>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</si>
  <si>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</si>
  <si>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</si>
  <si>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</si>
  <si>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</si>
  <si>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</si>
  <si>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</si>
  <si>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</si>
  <si>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</si>
  <si>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</si>
  <si>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</si>
  <si>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</si>
  <si>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</si>
  <si>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</si>
  <si>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</si>
  <si>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</si>
  <si>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</si>
  <si>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</si>
  <si>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</si>
  <si>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</si>
  <si>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</si>
  <si>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</si>
  <si>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</si>
  <si>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</si>
  <si>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</si>
  <si>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</si>
  <si>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</si>
  <si>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</si>
  <si>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</si>
  <si>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</si>
  <si>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</si>
  <si>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</si>
  <si>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</si>
  <si>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</si>
  <si>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</si>
  <si>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</si>
  <si>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</si>
  <si>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</si>
  <si>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</si>
  <si>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</si>
  <si>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</si>
  <si>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</si>
  <si>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</si>
  <si>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</si>
  <si>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</si>
  <si>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</si>
  <si>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</si>
  <si>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</si>
  <si>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</si>
  <si>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</si>
  <si>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</si>
  <si>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</si>
  <si>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</si>
  <si>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</si>
  <si>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</si>
  <si>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</si>
  <si>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</si>
  <si>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</si>
  <si>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</si>
  <si>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</si>
  <si>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</si>
  <si>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</si>
  <si>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</si>
  <si>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</si>
  <si>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</si>
  <si>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</si>
  <si>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</si>
  <si>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</si>
  <si>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</si>
  <si>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</si>
  <si>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</si>
  <si>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</si>
  <si>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</si>
  <si>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</si>
  <si>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</si>
  <si>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</si>
  <si>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</si>
  <si>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</si>
  <si>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</si>
  <si>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</si>
  <si>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</si>
  <si>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</si>
  <si>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</si>
  <si>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</si>
  <si>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</si>
  <si>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</si>
  <si>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</si>
  <si>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</si>
  <si>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</si>
  <si>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</si>
  <si>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</si>
  <si>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</si>
  <si>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</si>
  <si>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</si>
  <si>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</si>
  <si>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</si>
  <si>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</si>
  <si>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</si>
  <si>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</si>
  <si>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</si>
  <si>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</si>
  <si>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</si>
  <si>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</si>
  <si>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</si>
  <si>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</si>
  <si>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</si>
  <si>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</si>
  <si>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</si>
  <si>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</si>
  <si>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</si>
  <si>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</si>
  <si>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</si>
  <si>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</si>
  <si>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</si>
  <si>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</si>
  <si>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</si>
  <si>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</si>
  <si>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</si>
  <si>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</si>
  <si>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</si>
  <si>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</si>
  <si>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</si>
  <si>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</si>
  <si>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</si>
  <si>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</si>
  <si>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</si>
  <si>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</si>
  <si>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</si>
  <si>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</si>
  <si>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</si>
  <si>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</si>
  <si>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</si>
  <si>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</si>
  <si>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</si>
  <si>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</si>
  <si>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</si>
  <si>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</si>
  <si>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</si>
  <si>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</si>
  <si>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</si>
  <si>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</si>
  <si>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</si>
  <si>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</si>
  <si>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</si>
  <si>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</si>
  <si>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</si>
  <si>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</si>
  <si>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</si>
  <si>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</si>
  <si>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</si>
  <si>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</si>
  <si>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</si>
  <si>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</si>
  <si>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</si>
  <si>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</si>
  <si>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</si>
  <si>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</si>
  <si>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</si>
  <si>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</si>
  <si>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</si>
  <si>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</si>
  <si>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</si>
  <si>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</si>
  <si>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</si>
  <si>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</si>
  <si>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</si>
  <si>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</si>
  <si>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</si>
  <si>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</si>
  <si>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</si>
  <si>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</si>
  <si>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</si>
  <si>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</si>
  <si>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</si>
  <si>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</si>
  <si>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</si>
  <si>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</si>
  <si>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</si>
  <si>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</si>
  <si>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</si>
  <si>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</si>
  <si>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</si>
  <si>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</si>
  <si>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</si>
  <si>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</si>
  <si>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</si>
  <si>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</si>
  <si>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</si>
  <si>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</si>
  <si>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</si>
  <si>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</si>
  <si>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</si>
  <si>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</si>
  <si>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</si>
  <si>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</si>
  <si>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</si>
  <si>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</si>
  <si>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</si>
  <si>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</si>
  <si>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</si>
  <si>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</si>
  <si>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</si>
  <si>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</si>
  <si>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</si>
  <si>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</si>
  <si>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</si>
  <si>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</si>
  <si>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</si>
  <si>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</si>
  <si>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</si>
  <si>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</si>
  <si>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</si>
  <si>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</si>
  <si>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</si>
  <si>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</si>
  <si>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</si>
  <si>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</si>
  <si>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</si>
  <si>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</si>
  <si>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</si>
  <si>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</si>
  <si>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</si>
  <si>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</si>
  <si>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</si>
  <si>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</si>
  <si>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</si>
  <si>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</si>
  <si>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</si>
  <si>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</si>
  <si>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</si>
  <si>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</si>
  <si>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</si>
  <si>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</si>
  <si>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</si>
  <si>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</si>
  <si>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</si>
  <si>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</si>
  <si>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</si>
  <si>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</si>
  <si>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</si>
  <si>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</si>
  <si>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</si>
  <si>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</si>
  <si>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</si>
  <si>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</si>
  <si>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</si>
  <si>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</si>
  <si>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</si>
  <si>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</si>
  <si>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</si>
  <si>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</si>
  <si>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</si>
  <si>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</si>
  <si>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</si>
  <si>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</si>
  <si>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</si>
  <si>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</si>
  <si>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</si>
  <si>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</si>
  <si>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</si>
  <si>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</si>
  <si>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</si>
  <si>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</si>
  <si>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</si>
  <si>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</si>
  <si>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</si>
  <si>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</si>
  <si>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</si>
  <si>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</si>
  <si>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</si>
  <si>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</si>
  <si>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</si>
  <si>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</si>
  <si>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</si>
  <si>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</si>
  <si>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</si>
  <si>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</si>
  <si>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</si>
  <si>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</si>
  <si>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</si>
  <si>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</si>
  <si>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</si>
  <si>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</si>
  <si>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</si>
  <si>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</si>
  <si>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</si>
  <si>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</si>
  <si>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</si>
  <si>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</si>
  <si>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</si>
  <si>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</si>
  <si>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</si>
  <si>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</si>
  <si>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</si>
  <si>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</si>
  <si>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</si>
  <si>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</si>
  <si>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</si>
  <si>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</si>
  <si>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</si>
  <si>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</si>
  <si>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</si>
  <si>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</si>
  <si>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</si>
  <si>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</si>
  <si>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</si>
  <si>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</si>
  <si>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</si>
  <si>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</si>
  <si>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</si>
  <si>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</si>
  <si>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</si>
  <si>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</si>
  <si>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</si>
  <si>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</si>
  <si>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</si>
  <si>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</si>
  <si>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</si>
  <si>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</si>
  <si>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</si>
  <si>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</si>
  <si>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</si>
  <si>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</si>
  <si>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</si>
  <si>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</si>
  <si>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</si>
  <si>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</si>
  <si>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</si>
  <si>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</si>
  <si>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</si>
  <si>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</si>
  <si>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</si>
  <si>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</si>
  <si>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</si>
  <si>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</si>
  <si>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</si>
  <si>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</si>
  <si>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</si>
  <si>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</si>
  <si>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</si>
  <si>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</si>
  <si>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</si>
  <si>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</si>
  <si>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</si>
  <si>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</si>
  <si>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</si>
  <si>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</si>
  <si>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</si>
  <si>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</si>
  <si>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</si>
  <si>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</si>
  <si>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</si>
  <si>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</si>
  <si>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</si>
  <si>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</si>
  <si>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</si>
  <si>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</si>
  <si>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</si>
  <si>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</si>
  <si>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</si>
  <si>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</si>
  <si>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</si>
  <si>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</si>
  <si>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</si>
  <si>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</si>
  <si>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</si>
  <si>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</si>
  <si>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</si>
  <si>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</si>
  <si>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</si>
  <si>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</si>
  <si>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</si>
  <si>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</si>
  <si>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</si>
  <si>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</si>
  <si>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</si>
  <si>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</si>
  <si>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</si>
  <si>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</si>
  <si>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</si>
  <si>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</si>
  <si>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</si>
  <si>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</si>
  <si>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</si>
  <si>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</si>
  <si>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</si>
  <si>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</si>
  <si>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</si>
  <si>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</si>
  <si>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</si>
  <si>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</si>
  <si>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</si>
  <si>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</si>
  <si>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</si>
  <si>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</si>
  <si>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</si>
  <si>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</si>
  <si>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</si>
  <si>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</si>
  <si>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</si>
  <si>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</si>
  <si>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</si>
  <si>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</si>
  <si>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</si>
  <si>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</si>
  <si>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</si>
  <si>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</si>
  <si>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</si>
  <si>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</si>
  <si>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</si>
  <si>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</si>
  <si>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</si>
  <si>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</si>
  <si>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</si>
  <si>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</si>
  <si>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</si>
  <si>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</si>
  <si>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</si>
  <si>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</si>
  <si>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</si>
  <si>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</si>
  <si>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</si>
  <si>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</si>
  <si>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</si>
  <si>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</si>
  <si>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</si>
  <si>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</si>
  <si>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</si>
  <si>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</si>
  <si>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</si>
  <si>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</si>
  <si>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</si>
  <si>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</si>
  <si>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</si>
  <si>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</si>
  <si>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</si>
  <si>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</si>
  <si>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</si>
  <si>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</si>
  <si>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</si>
  <si>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</si>
  <si>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</si>
  <si>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</si>
  <si>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</si>
  <si>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</si>
  <si>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</si>
  <si>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</si>
  <si>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</si>
  <si>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</si>
  <si>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</si>
  <si>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</si>
  <si>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</si>
  <si>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</si>
  <si>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</si>
  <si>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</si>
  <si>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</si>
  <si>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</si>
  <si>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</si>
  <si>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</si>
  <si>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</si>
  <si>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</si>
  <si>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</si>
  <si>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</si>
  <si>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</si>
  <si>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</si>
  <si>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</si>
  <si>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</si>
  <si>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</si>
  <si>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</si>
  <si>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</si>
  <si>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</si>
  <si>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</si>
  <si>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</si>
  <si>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</si>
  <si>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</si>
  <si>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</si>
  <si>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</si>
  <si>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</si>
  <si>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</si>
  <si>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</si>
  <si>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</si>
  <si>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</si>
  <si>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</si>
  <si>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</si>
  <si>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</si>
  <si>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</si>
  <si>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</si>
  <si>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</si>
  <si>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</si>
  <si>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</si>
  <si>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</si>
  <si>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</si>
  <si>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</si>
  <si>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</si>
  <si>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</si>
  <si>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</si>
  <si>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</si>
  <si>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</si>
  <si>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</si>
  <si>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</si>
  <si>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</si>
  <si>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</si>
  <si>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</si>
  <si>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</si>
  <si>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</si>
  <si>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</si>
  <si>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</si>
  <si>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</si>
  <si>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</si>
  <si>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</si>
  <si>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</si>
  <si>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</si>
  <si>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</si>
  <si>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</si>
  <si>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</si>
  <si>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</si>
  <si>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</si>
  <si>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</si>
  <si>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</si>
  <si>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</si>
  <si>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</si>
  <si>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</si>
  <si>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</si>
  <si>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</si>
  <si>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</si>
  <si>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</si>
  <si>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</si>
  <si>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</si>
  <si>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</si>
  <si>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</si>
  <si>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</si>
  <si>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</si>
  <si>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</si>
  <si>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</si>
  <si>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</si>
  <si>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</si>
  <si>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</si>
  <si>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</si>
  <si>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</si>
  <si>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</si>
  <si>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</si>
  <si>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</si>
  <si>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</si>
  <si>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</si>
  <si>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</si>
  <si>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</si>
  <si>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</si>
  <si>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</si>
  <si>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</si>
  <si>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</si>
  <si>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</si>
  <si>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</si>
  <si>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</si>
  <si>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</si>
  <si>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</si>
  <si>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</si>
  <si>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</si>
  <si>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</si>
  <si>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</si>
  <si>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</si>
  <si>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</si>
  <si>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</si>
  <si>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</si>
  <si>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</si>
  <si>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</si>
  <si>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</si>
  <si>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</si>
  <si>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</si>
  <si>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</si>
  <si>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</si>
  <si>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</si>
  <si>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</si>
  <si>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</si>
  <si>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</si>
  <si>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</si>
  <si>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</si>
  <si>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</si>
  <si>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</si>
  <si>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</si>
  <si>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</si>
  <si>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</si>
  <si>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</si>
  <si>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</si>
  <si>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</si>
  <si>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</si>
  <si>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</si>
  <si>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</si>
  <si>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</si>
  <si>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</si>
  <si>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</si>
  <si>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</si>
  <si>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</si>
  <si>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</si>
  <si>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</si>
  <si>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</si>
  <si>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</si>
  <si>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</si>
  <si>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</si>
  <si>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</si>
  <si>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</si>
  <si>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</si>
  <si>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</si>
  <si>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</si>
  <si>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</si>
  <si>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</si>
  <si>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</si>
  <si>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</si>
  <si>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</si>
  <si>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</si>
  <si>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</si>
  <si>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</si>
  <si>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</si>
  <si>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</si>
  <si>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</si>
  <si>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</si>
  <si>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</si>
  <si>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</si>
  <si>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</si>
  <si>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</si>
  <si>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</si>
  <si>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</si>
  <si>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</si>
  <si>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</si>
  <si>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</si>
  <si>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</si>
  <si>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</si>
  <si>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</si>
  <si>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</si>
  <si>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</si>
  <si>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</si>
  <si>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</si>
  <si>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</si>
  <si>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</si>
  <si>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</si>
  <si>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</si>
  <si>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</si>
  <si>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</si>
  <si>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</si>
  <si>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</si>
  <si>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</si>
  <si>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</si>
  <si>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</si>
  <si>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</si>
  <si>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</si>
  <si>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</si>
  <si>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</si>
  <si>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</si>
  <si>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</si>
  <si>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</si>
  <si>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</si>
  <si>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</si>
  <si>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</si>
  <si>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</si>
  <si>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</si>
  <si>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</si>
  <si>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</si>
  <si>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</si>
  <si>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</si>
  <si>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</si>
  <si>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</si>
  <si>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</si>
  <si>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</si>
  <si>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</si>
  <si>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</si>
  <si>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</si>
  <si>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</si>
  <si>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</si>
  <si>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</si>
  <si>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</si>
  <si>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</si>
  <si>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</si>
  <si>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</si>
  <si>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</si>
  <si>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</si>
  <si>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</si>
  <si>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</si>
  <si>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</si>
  <si>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</si>
  <si>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</si>
  <si>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</si>
  <si>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</si>
  <si>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</si>
  <si>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</si>
  <si>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</si>
  <si>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</si>
  <si>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</si>
  <si>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</si>
  <si>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</si>
  <si>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</si>
  <si>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</si>
  <si>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</si>
  <si>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</si>
  <si>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</si>
  <si>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</si>
  <si>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</si>
  <si>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</si>
  <si>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</si>
  <si>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</si>
  <si>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</si>
  <si>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</si>
  <si>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</si>
  <si>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</si>
  <si>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</si>
  <si>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</si>
  <si>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</si>
  <si>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</si>
  <si>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</si>
  <si>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</si>
  <si>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</si>
  <si>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</si>
  <si>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</si>
  <si>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</si>
  <si>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</si>
  <si>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</si>
  <si>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</si>
  <si>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</si>
  <si>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</si>
  <si>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</si>
  <si>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</si>
  <si>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</si>
  <si>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</si>
  <si>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</si>
  <si>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</si>
  <si>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</si>
  <si>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</si>
  <si>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</si>
  <si>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</si>
  <si>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</si>
  <si>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</si>
  <si>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</si>
  <si>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</si>
  <si>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</si>
  <si>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</si>
  <si>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</si>
  <si>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</si>
  <si>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</si>
  <si>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</si>
  <si>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</si>
  <si>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</si>
  <si>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</si>
  <si>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</si>
  <si>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</si>
  <si>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</si>
  <si>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</si>
  <si>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</si>
  <si>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</si>
  <si>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</si>
  <si>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</si>
  <si>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</si>
  <si>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</si>
  <si>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</si>
  <si>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</si>
  <si>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</si>
  <si>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</si>
  <si>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</si>
  <si>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</si>
  <si>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</si>
  <si>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</si>
  <si>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</si>
  <si>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</si>
  <si>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</si>
  <si>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</si>
  <si>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</si>
  <si>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</si>
  <si>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</si>
  <si>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</si>
  <si>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</si>
  <si>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</si>
  <si>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</si>
  <si>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</si>
  <si>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</si>
  <si>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</si>
  <si>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</si>
  <si>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</si>
  <si>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</si>
  <si>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</si>
  <si>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</si>
  <si>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</si>
  <si>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</si>
  <si>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</si>
  <si>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</si>
  <si>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</si>
  <si>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</si>
  <si>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</si>
  <si>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</si>
  <si>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</si>
  <si>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</si>
  <si>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</si>
  <si>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</si>
  <si>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</si>
  <si>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</si>
  <si>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</si>
  <si>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</si>
  <si>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</si>
  <si>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</si>
  <si>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</si>
  <si>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</si>
  <si>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</si>
  <si>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</si>
  <si>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</si>
  <si>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</si>
  <si>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</si>
  <si>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</si>
  <si>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</si>
  <si>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</si>
  <si>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</si>
  <si>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</si>
  <si>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</si>
  <si>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</si>
  <si>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</si>
  <si>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</si>
  <si>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</si>
  <si>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</si>
  <si>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</si>
  <si>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</si>
  <si>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</si>
  <si>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</si>
  <si>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</si>
  <si>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</si>
  <si>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</si>
  <si>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</si>
  <si>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</si>
  <si>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</si>
  <si>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</si>
  <si>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</si>
  <si>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</si>
  <si>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</si>
  <si>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</si>
  <si>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</si>
  <si>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</si>
  <si>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</si>
  <si>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</si>
  <si>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</si>
  <si>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</si>
  <si>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</si>
  <si>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</si>
  <si>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</si>
  <si>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</si>
  <si>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</si>
  <si>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</si>
  <si>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</si>
  <si>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</si>
  <si>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</si>
  <si>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</si>
  <si>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</si>
  <si>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</si>
  <si>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</si>
  <si>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</si>
  <si>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</si>
  <si>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</si>
  <si>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</si>
  <si>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</si>
  <si>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</si>
  <si>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</si>
  <si>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</si>
  <si>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</si>
  <si>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</si>
  <si>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</si>
  <si>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</si>
  <si>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</si>
  <si>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</si>
  <si>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</si>
  <si>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</si>
  <si>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</si>
  <si>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</si>
  <si>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</si>
  <si>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</si>
  <si>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</si>
  <si>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</si>
  <si>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</si>
  <si>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</si>
  <si>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</si>
  <si>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</si>
  <si>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</si>
  <si>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</si>
  <si>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</si>
  <si>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</si>
  <si>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</si>
  <si>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</si>
  <si>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</si>
  <si>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</si>
  <si>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</si>
  <si>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</si>
  <si>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</si>
  <si>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</si>
  <si>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</si>
  <si>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</si>
  <si>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</si>
  <si>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</si>
  <si>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</si>
  <si>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</si>
  <si>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</si>
  <si>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</si>
  <si>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</si>
  <si>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</si>
  <si>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</si>
  <si>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</si>
  <si>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</si>
  <si>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</si>
  <si>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</si>
  <si>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</si>
  <si>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</si>
  <si>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</si>
  <si>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</si>
  <si>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</si>
  <si>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</si>
  <si>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</si>
  <si>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</si>
  <si>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</si>
  <si>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</si>
  <si>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</si>
  <si>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</si>
  <si>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</si>
  <si>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</si>
  <si>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</si>
  <si>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</si>
  <si>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</si>
  <si>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</si>
  <si>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</si>
  <si>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</si>
  <si>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</si>
  <si>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</si>
  <si>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</si>
  <si>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</si>
  <si>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</si>
  <si>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</si>
  <si>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</si>
  <si>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</si>
  <si>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</si>
  <si>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</si>
  <si>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</si>
  <si>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</si>
  <si>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</si>
  <si>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</si>
  <si>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</si>
  <si>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</si>
  <si>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</si>
  <si>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</si>
  <si>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</si>
  <si>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</si>
  <si>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</si>
  <si>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</si>
  <si>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</si>
  <si>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</si>
  <si>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</si>
  <si>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</si>
  <si>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</si>
  <si>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</si>
  <si>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</si>
  <si>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</si>
  <si>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</si>
  <si>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</si>
  <si>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</si>
  <si>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</si>
  <si>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</si>
  <si>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</si>
  <si>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</si>
  <si>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</si>
  <si>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</si>
  <si>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</si>
  <si>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</si>
  <si>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</si>
  <si>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</si>
  <si>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</si>
  <si>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</si>
  <si>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</si>
  <si>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</si>
  <si>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</si>
  <si>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</si>
  <si>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</si>
  <si>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</si>
  <si>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</si>
  <si>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</si>
  <si>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</si>
  <si>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</si>
  <si>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</si>
  <si>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</si>
  <si>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</si>
  <si>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</si>
  <si>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</si>
  <si>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</si>
  <si>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</si>
  <si>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</si>
  <si>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</si>
  <si>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</si>
  <si>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</si>
  <si>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</si>
  <si>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</si>
  <si>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</si>
  <si>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</si>
  <si>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</si>
  <si>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</si>
  <si>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</si>
  <si>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</si>
  <si>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</si>
  <si>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</si>
  <si>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</si>
  <si>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</si>
  <si>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</si>
  <si>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</si>
  <si>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</si>
  <si>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</si>
  <si>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</si>
  <si>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</si>
  <si>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</si>
  <si>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</si>
  <si>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</si>
  <si>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</si>
  <si>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</si>
  <si>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</si>
  <si>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</si>
  <si>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</si>
  <si>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</si>
  <si>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</si>
  <si>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</si>
  <si>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</si>
  <si>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</si>
  <si>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</si>
  <si>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</si>
  <si>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</si>
  <si>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</si>
  <si>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</si>
  <si>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</si>
  <si>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</si>
  <si>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</si>
  <si>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</si>
  <si>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</si>
  <si>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</si>
  <si>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</si>
  <si>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</si>
  <si>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</si>
  <si>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</si>
  <si>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</si>
  <si>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</si>
  <si>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</si>
  <si>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</si>
  <si>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</si>
  <si>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</si>
  <si>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</si>
  <si>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</si>
  <si>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</si>
  <si>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</si>
  <si>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</si>
  <si>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</si>
  <si>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</si>
  <si>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</si>
  <si>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</si>
  <si>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</si>
  <si>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</si>
  <si>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</si>
  <si>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</si>
  <si>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</si>
  <si>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</si>
  <si>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</si>
  <si>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</si>
  <si>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</si>
  <si>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</si>
  <si>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</si>
  <si>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</si>
  <si>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</si>
  <si>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</si>
  <si>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</si>
  <si>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</si>
  <si>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</si>
  <si>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</si>
  <si>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</si>
  <si>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</si>
  <si>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</si>
  <si>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</si>
  <si>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</si>
  <si>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</si>
  <si>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</si>
  <si>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</si>
  <si>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</si>
  <si>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</si>
  <si>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</si>
  <si>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</si>
  <si>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</si>
  <si>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</si>
  <si>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</si>
  <si>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</si>
  <si>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</si>
  <si>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</si>
  <si>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</si>
  <si>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</si>
  <si>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</si>
  <si>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</si>
  <si>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</si>
  <si>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</si>
  <si>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</si>
  <si>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</si>
  <si>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</si>
  <si>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</si>
  <si>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</si>
  <si>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</si>
  <si>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</si>
  <si>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</si>
  <si>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</si>
  <si>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</si>
  <si>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</si>
  <si>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</si>
  <si>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</si>
  <si>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</si>
  <si>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</si>
  <si>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</si>
  <si>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</si>
  <si>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</si>
  <si>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</si>
  <si>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</si>
  <si>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</si>
  <si>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</si>
  <si>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</si>
  <si>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</si>
  <si>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</si>
  <si>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</si>
  <si>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</si>
  <si>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</si>
  <si>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</si>
  <si>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</si>
  <si>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</si>
  <si>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</si>
  <si>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</si>
  <si>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</si>
  <si>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</si>
  <si>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</si>
  <si>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</si>
  <si>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</si>
  <si>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</si>
  <si>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</si>
  <si>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</si>
  <si>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</si>
  <si>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</si>
  <si>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</si>
  <si>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</si>
  <si>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</si>
  <si>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</si>
  <si>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</si>
  <si>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</si>
  <si>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</si>
  <si>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</si>
  <si>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</si>
  <si>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</si>
  <si>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</si>
  <si>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</si>
  <si>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</si>
  <si>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</si>
  <si>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</si>
  <si>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</si>
  <si>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</si>
  <si>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</si>
  <si>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</si>
  <si>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</si>
  <si>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</si>
  <si>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</si>
  <si>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</si>
  <si>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</si>
  <si>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</si>
  <si>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</si>
  <si>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</si>
  <si>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</si>
  <si>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</si>
  <si>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</si>
  <si>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</si>
  <si>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</si>
  <si>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</si>
  <si>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</si>
  <si>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</si>
  <si>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</si>
  <si>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</si>
  <si>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</si>
  <si>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</si>
  <si>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</si>
  <si>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</si>
  <si>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</si>
  <si>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</si>
  <si>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</si>
  <si>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</si>
  <si>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</si>
  <si>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</si>
  <si>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</si>
  <si>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</si>
  <si>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</si>
  <si>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</si>
  <si>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</si>
  <si>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</si>
  <si>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</si>
  <si>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</si>
  <si>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</si>
  <si>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</si>
  <si>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</si>
  <si>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</si>
  <si>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</si>
  <si>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</si>
  <si>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</si>
  <si>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</si>
  <si>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</si>
  <si>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</si>
  <si>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</si>
  <si>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</si>
  <si>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</si>
  <si>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</si>
  <si>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</si>
  <si>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</si>
  <si>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</si>
  <si>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</si>
  <si>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</si>
  <si>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</si>
  <si>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</si>
  <si>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</si>
  <si>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</si>
  <si>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</si>
  <si>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</si>
  <si>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</si>
  <si>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</si>
  <si>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</si>
  <si>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</si>
  <si>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</si>
  <si>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</si>
  <si>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</si>
  <si>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</si>
  <si>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</si>
  <si>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</si>
  <si>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</si>
  <si>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</si>
  <si>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</si>
  <si>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</si>
  <si>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</si>
  <si>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</si>
  <si>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</si>
  <si>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</si>
  <si>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</si>
  <si>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</si>
  <si>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</si>
  <si>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</si>
  <si>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</si>
  <si>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</si>
  <si>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</si>
  <si>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</si>
  <si>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</si>
  <si>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</si>
  <si>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</si>
  <si>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</si>
  <si>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</si>
  <si>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</si>
  <si>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</si>
  <si>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</si>
  <si>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</si>
  <si>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</si>
  <si>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</si>
  <si>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</si>
  <si>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</si>
  <si>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</si>
  <si>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</si>
  <si>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</si>
  <si>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</si>
  <si>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</si>
  <si>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</si>
  <si>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</si>
  <si>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</si>
  <si>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</si>
  <si>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</si>
  <si>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</si>
  <si>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</si>
  <si>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</si>
  <si>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</si>
  <si>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</si>
  <si>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</si>
  <si>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</si>
  <si>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</si>
  <si>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</si>
  <si>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</si>
  <si>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</si>
  <si>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</si>
  <si>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</si>
  <si>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</si>
  <si>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</si>
  <si>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</si>
  <si>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</si>
  <si>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</si>
  <si>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</si>
  <si>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</si>
  <si>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</si>
  <si>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</si>
  <si>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</si>
  <si>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</si>
  <si>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</si>
  <si>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</si>
  <si>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</si>
  <si>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</si>
  <si>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</si>
  <si>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</si>
  <si>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</si>
  <si>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</si>
  <si>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</si>
  <si>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</si>
  <si>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</si>
  <si>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</si>
  <si>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</si>
  <si>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</si>
  <si>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</si>
  <si>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</si>
  <si>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</si>
  <si>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</si>
  <si>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</si>
  <si>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</si>
  <si>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</si>
  <si>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</si>
  <si>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</si>
  <si>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</si>
  <si>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</si>
  <si>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</si>
  <si>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</si>
  <si>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</si>
  <si>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</si>
  <si>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</si>
  <si>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</si>
  <si>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</si>
  <si>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</si>
  <si>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</si>
  <si>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</si>
  <si>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</si>
  <si>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</si>
  <si>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</si>
  <si>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</si>
  <si>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</si>
  <si>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</si>
  <si>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</si>
  <si>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</si>
  <si>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</si>
  <si>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</si>
  <si>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</si>
  <si>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</si>
  <si>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</si>
  <si>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</si>
  <si>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</si>
  <si>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</si>
  <si>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</si>
  <si>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</si>
  <si>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</si>
  <si>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</si>
  <si>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</si>
  <si>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</si>
  <si>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</si>
  <si>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</si>
  <si>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</si>
  <si>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</si>
  <si>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</si>
  <si>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</si>
  <si>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</si>
  <si>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</si>
  <si>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</si>
  <si>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</si>
  <si>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</si>
  <si>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</si>
  <si>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</si>
  <si>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</si>
  <si>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</si>
  <si>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</si>
  <si>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</si>
  <si>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</si>
  <si>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</si>
  <si>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</si>
  <si>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</si>
  <si>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</si>
  <si>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</si>
  <si>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</si>
  <si>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</si>
  <si>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</si>
  <si>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</si>
  <si>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</si>
  <si>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</si>
  <si>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</si>
  <si>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</si>
  <si>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</si>
  <si>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</si>
  <si>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</si>
  <si>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</si>
  <si>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</si>
  <si>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</si>
  <si>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</si>
  <si>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</si>
  <si>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</si>
  <si>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</si>
  <si>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</si>
  <si>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</si>
  <si>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</si>
  <si>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</si>
  <si>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</si>
  <si>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</si>
  <si>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</si>
  <si>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</si>
  <si>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</si>
  <si>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</si>
  <si>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</si>
  <si>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</si>
  <si>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</si>
  <si>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</si>
  <si>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</si>
  <si>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</si>
  <si>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</si>
  <si>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</si>
  <si>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</si>
  <si>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</si>
  <si>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</si>
  <si>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</si>
  <si>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</si>
  <si>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</si>
  <si>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</si>
  <si>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</si>
  <si>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</si>
  <si>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</si>
  <si>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</si>
  <si>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</si>
  <si>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</si>
  <si>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</si>
  <si>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</si>
  <si>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</si>
  <si>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</si>
  <si>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</si>
  <si>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</si>
  <si>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</si>
  <si>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</si>
  <si>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</si>
  <si>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</si>
  <si>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</si>
  <si>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</si>
  <si>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</si>
  <si>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</si>
  <si>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</si>
  <si>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</si>
  <si>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</si>
  <si>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</si>
  <si>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</si>
  <si>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</si>
  <si>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</si>
  <si>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</si>
  <si>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</si>
  <si>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</si>
  <si>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</si>
  <si>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</si>
  <si>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</si>
  <si>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</si>
  <si>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</si>
  <si>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</si>
  <si>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</si>
  <si>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</si>
  <si>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</si>
  <si>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</si>
  <si>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</si>
  <si>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</si>
  <si>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</si>
  <si>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</si>
  <si>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</si>
  <si>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</si>
  <si>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</si>
  <si>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</si>
  <si>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</si>
  <si>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</si>
  <si>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</si>
  <si>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</si>
  <si>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</si>
  <si>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</si>
  <si>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</si>
  <si>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</si>
  <si>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</si>
  <si>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</si>
  <si>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</si>
  <si>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</si>
  <si>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</si>
  <si>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</si>
  <si>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</si>
  <si>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</si>
  <si>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</si>
  <si>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</si>
  <si>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</si>
  <si>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</si>
  <si>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</si>
  <si>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</si>
  <si>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</si>
  <si>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</si>
  <si>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</si>
  <si>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</si>
  <si>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</si>
  <si>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</si>
  <si>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</si>
  <si>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</si>
  <si>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</si>
  <si>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</si>
  <si>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</si>
  <si>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</si>
  <si>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</si>
  <si>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</si>
  <si>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</si>
  <si>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</si>
  <si>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</si>
  <si>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</si>
  <si>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</si>
  <si>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</si>
  <si>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</si>
  <si>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</si>
  <si>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</si>
  <si>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</si>
  <si>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</si>
  <si>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</si>
  <si>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</si>
  <si>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</si>
  <si>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</si>
  <si>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</si>
  <si>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</si>
  <si>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</si>
  <si>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</si>
  <si>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</si>
  <si>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</si>
  <si>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</si>
  <si>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</si>
  <si>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</si>
  <si>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</si>
  <si>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</si>
  <si>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</si>
  <si>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</si>
  <si>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</si>
  <si>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</si>
  <si>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</si>
  <si>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</si>
  <si>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</si>
  <si>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</si>
  <si>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</si>
  <si>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</si>
  <si>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</si>
  <si>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</si>
  <si>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</si>
  <si>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</si>
  <si>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</si>
  <si>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</si>
  <si>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</si>
  <si>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</si>
  <si>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</si>
  <si>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</si>
  <si>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</si>
  <si>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</si>
  <si>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</si>
  <si>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</si>
  <si>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</si>
  <si>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</si>
  <si>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</si>
  <si>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</si>
  <si>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</si>
  <si>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</si>
  <si>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</si>
  <si>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</si>
  <si>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</si>
  <si>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</si>
  <si>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</si>
  <si>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</si>
  <si>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</si>
  <si>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</si>
  <si>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</si>
  <si>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</si>
  <si>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</si>
  <si>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</si>
  <si>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</si>
  <si>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</si>
  <si>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</si>
  <si>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</si>
  <si>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</si>
  <si>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</si>
  <si>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</si>
  <si>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</si>
  <si>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</si>
  <si>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</si>
  <si>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</si>
  <si>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</si>
  <si>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</si>
  <si>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</si>
  <si>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</si>
  <si>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</si>
  <si>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</si>
  <si>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</si>
  <si>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</si>
  <si>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</si>
  <si>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</si>
  <si>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</si>
  <si>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</si>
  <si>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</si>
  <si>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</si>
  <si>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</si>
  <si>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</si>
  <si>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</si>
  <si>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</si>
  <si>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</si>
  <si>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</si>
  <si>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</si>
  <si>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</si>
  <si>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</si>
  <si>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</si>
  <si>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</si>
  <si>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</si>
  <si>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</si>
  <si>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</si>
  <si>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</si>
  <si>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</si>
  <si>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</si>
  <si>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</si>
  <si>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</si>
  <si>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</si>
  <si>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</si>
  <si>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</si>
  <si>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</si>
  <si>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</si>
  <si>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</si>
  <si>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</si>
  <si>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</si>
  <si>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</si>
  <si>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</si>
  <si>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</si>
  <si>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</si>
  <si>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</si>
  <si>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</si>
  <si>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</si>
  <si>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</si>
  <si>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</si>
  <si>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</si>
  <si>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</si>
  <si>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</si>
  <si>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</si>
  <si>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</si>
  <si>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</si>
  <si>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</si>
  <si>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</si>
  <si>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</si>
  <si>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</si>
  <si>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</si>
  <si>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</si>
  <si>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</si>
  <si>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</si>
  <si>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</si>
  <si>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</si>
  <si>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</si>
  <si>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</si>
  <si>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</si>
  <si>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</si>
  <si>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</si>
  <si>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</si>
  <si>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</si>
  <si>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</si>
  <si>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</si>
  <si>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</si>
  <si>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</si>
  <si>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</si>
  <si>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</si>
  <si>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</si>
  <si>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</si>
  <si>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</si>
  <si>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</si>
  <si>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</si>
  <si>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</si>
  <si>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</si>
  <si>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</si>
  <si>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</si>
  <si>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</si>
  <si>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</si>
  <si>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</si>
  <si>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</si>
  <si>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</si>
  <si>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</si>
  <si>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</si>
  <si>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</si>
  <si>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</si>
  <si>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</si>
  <si>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</si>
  <si>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</si>
  <si>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</si>
  <si>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</si>
  <si>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</si>
  <si>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</si>
  <si>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</si>
  <si>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</si>
  <si>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</si>
  <si>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</si>
  <si>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</si>
  <si>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</si>
  <si>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</si>
  <si>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</si>
  <si>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</si>
  <si>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</si>
  <si>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</si>
  <si>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</si>
  <si>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</si>
  <si>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</si>
  <si>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</si>
  <si>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</si>
  <si>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</si>
  <si>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</si>
  <si>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</si>
  <si>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</si>
  <si>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</si>
  <si>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</si>
  <si>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</si>
  <si>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</si>
  <si>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</si>
  <si>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</si>
  <si>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</si>
  <si>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</si>
  <si>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</si>
  <si>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</si>
  <si>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</si>
  <si>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</si>
  <si>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</si>
  <si>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</si>
  <si>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</si>
  <si>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</si>
  <si>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</si>
  <si>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</si>
  <si>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</si>
  <si>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</si>
  <si>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</si>
  <si>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</si>
  <si>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</si>
  <si>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</si>
  <si>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</si>
  <si>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</si>
  <si>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</si>
  <si>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</si>
  <si>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</si>
  <si>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</si>
  <si>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</si>
  <si>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</si>
  <si>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</si>
  <si>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</si>
  <si>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</si>
  <si>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</si>
  <si>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</si>
  <si>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</si>
  <si>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</si>
  <si>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</si>
  <si>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</si>
  <si>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</si>
  <si>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</si>
  <si>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</si>
  <si>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</si>
  <si>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</si>
  <si>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</si>
  <si>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</si>
  <si>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</si>
  <si>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</si>
  <si>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</si>
  <si>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</si>
  <si>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</si>
  <si>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</si>
  <si>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</si>
  <si>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</si>
  <si>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</si>
  <si>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</si>
  <si>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</si>
  <si>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</si>
  <si>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</si>
  <si>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</si>
  <si>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</si>
  <si>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</si>
  <si>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</si>
  <si>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</si>
  <si>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</si>
  <si>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</si>
  <si>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</si>
  <si>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</si>
  <si>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</si>
  <si>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</si>
  <si>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</si>
  <si>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</si>
  <si>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</si>
  <si>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</si>
  <si>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</si>
  <si>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</si>
  <si>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</si>
  <si>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</si>
  <si>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</si>
  <si>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</si>
  <si>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</si>
  <si>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</si>
  <si>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</si>
  <si>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</si>
  <si>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</si>
  <si>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</si>
  <si>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</si>
  <si>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</si>
  <si>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</si>
  <si>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</si>
  <si>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</si>
  <si>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</si>
  <si>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</si>
  <si>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</si>
  <si>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</si>
  <si>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</si>
  <si>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</si>
  <si>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</si>
  <si>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</si>
  <si>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</si>
  <si>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</si>
  <si>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</si>
  <si>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</si>
  <si>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</si>
  <si>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</si>
  <si>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</si>
  <si>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</si>
  <si>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</si>
  <si>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</si>
  <si>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</si>
  <si>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</si>
  <si>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</si>
  <si>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</si>
  <si>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</si>
  <si>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</si>
  <si>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</si>
  <si>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</si>
  <si>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</si>
  <si>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</si>
  <si>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</si>
  <si>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</si>
  <si>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</si>
  <si>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</si>
  <si>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</si>
  <si>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</si>
  <si>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</si>
  <si>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</si>
  <si>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</si>
  <si>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</si>
  <si>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</si>
  <si>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</si>
  <si>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</si>
  <si>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</si>
  <si>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</si>
  <si>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</si>
  <si>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</si>
  <si>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</si>
  <si>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</si>
  <si>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</si>
  <si>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</si>
  <si>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</si>
  <si>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</si>
  <si>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</si>
  <si>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</si>
  <si>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</si>
  <si>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</si>
  <si>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</si>
  <si>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</si>
  <si>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</si>
  <si>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</si>
  <si>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</si>
  <si>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</si>
  <si>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</si>
  <si>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</si>
  <si>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</si>
  <si>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</si>
  <si>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</si>
  <si>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</si>
  <si>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</si>
  <si>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</si>
  <si>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</si>
  <si>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</si>
  <si>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</si>
  <si>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</si>
  <si>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</si>
  <si>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</si>
  <si>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</si>
  <si>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</si>
  <si>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</si>
  <si>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</si>
  <si>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</si>
  <si>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</si>
  <si>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</si>
  <si>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</si>
  <si>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</si>
  <si>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</si>
  <si>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</si>
  <si>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</si>
  <si>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</si>
  <si>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</si>
  <si>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</si>
  <si>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</si>
  <si>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</si>
  <si>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</si>
  <si>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</si>
  <si>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</si>
  <si>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</si>
  <si>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</si>
  <si>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</si>
  <si>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</si>
  <si>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</si>
  <si>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</si>
  <si>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</si>
  <si>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</si>
  <si>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</si>
  <si>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</si>
  <si>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</si>
  <si>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</si>
  <si>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</si>
  <si>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</si>
  <si>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</si>
  <si>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</si>
  <si>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</si>
  <si>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</si>
  <si>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</si>
  <si>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</si>
  <si>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</si>
  <si>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</si>
  <si>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</si>
  <si>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</si>
  <si>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</si>
  <si>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</si>
  <si>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</si>
  <si>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</si>
  <si>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</si>
  <si>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</si>
  <si>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</si>
  <si>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</si>
  <si>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</si>
  <si>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</si>
  <si>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</si>
  <si>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</si>
  <si>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</si>
  <si>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</si>
  <si>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</si>
  <si>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</si>
  <si>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</si>
  <si>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</si>
  <si>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</si>
  <si>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</si>
  <si>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</si>
  <si>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</si>
  <si>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</si>
  <si>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</si>
  <si>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</si>
  <si>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</si>
  <si>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</si>
  <si>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</si>
  <si>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</si>
  <si>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</si>
  <si>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</si>
  <si>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</si>
  <si>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</si>
  <si>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</si>
  <si>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</si>
  <si>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</si>
  <si>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</si>
  <si>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</si>
  <si>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</si>
  <si>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</si>
  <si>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</si>
  <si>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</si>
  <si>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</si>
  <si>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</si>
  <si>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</si>
  <si>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</si>
  <si>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</si>
  <si>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</si>
  <si>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</si>
  <si>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</si>
  <si>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</si>
  <si>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</si>
  <si>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</si>
  <si>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</si>
  <si>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</si>
  <si>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</si>
  <si>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</si>
  <si>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</si>
  <si>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</si>
  <si>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</si>
  <si>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</si>
  <si>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</si>
  <si>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</si>
  <si>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</si>
  <si>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</si>
  <si>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</si>
  <si>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</si>
  <si>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</si>
  <si>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</si>
  <si>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</si>
  <si>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</si>
  <si>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</si>
  <si>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</si>
  <si>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</si>
  <si>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</si>
  <si>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</si>
  <si>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</si>
  <si>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</si>
  <si>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</si>
  <si>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</si>
  <si>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</si>
  <si>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</si>
  <si>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</si>
  <si>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</si>
  <si>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</si>
  <si>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</si>
  <si>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</si>
  <si>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</si>
  <si>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</si>
  <si>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</si>
  <si>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</si>
  <si>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</si>
  <si>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</si>
  <si>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</si>
  <si>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</si>
  <si>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</si>
  <si>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</si>
  <si>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</si>
  <si>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</si>
  <si>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</si>
  <si>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</si>
  <si>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</si>
  <si>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</si>
  <si>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</si>
  <si>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</si>
  <si>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</si>
  <si>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</si>
  <si>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</si>
  <si>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</si>
  <si>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</si>
  <si>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</si>
  <si>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</si>
  <si>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</si>
  <si>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</si>
  <si>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</si>
  <si>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</si>
  <si>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</si>
  <si>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</si>
  <si>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</si>
  <si>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</si>
  <si>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</si>
  <si>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</si>
  <si>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</si>
  <si>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</si>
  <si>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</si>
  <si>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</si>
  <si>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</si>
  <si>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</si>
  <si>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</si>
  <si>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</si>
  <si>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</si>
  <si>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</si>
  <si>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</si>
  <si>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</si>
  <si>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</si>
  <si>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</si>
  <si>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</si>
  <si>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</si>
  <si>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</si>
  <si>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</si>
  <si>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</si>
  <si>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</si>
  <si>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</si>
  <si>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</si>
  <si>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</si>
  <si>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</si>
  <si>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</si>
  <si>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</si>
  <si>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</si>
  <si>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</si>
  <si>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</si>
  <si>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</si>
  <si>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</si>
  <si>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</si>
  <si>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</si>
  <si>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</si>
  <si>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</si>
  <si>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</si>
  <si>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</si>
  <si>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</si>
  <si>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</si>
  <si>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</si>
  <si>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</si>
  <si>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</si>
  <si>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</si>
  <si>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</si>
  <si>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</si>
  <si>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</si>
  <si>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</si>
  <si>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</si>
  <si>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</si>
  <si>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</si>
  <si>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</si>
  <si>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</si>
  <si>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</si>
  <si>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</si>
  <si>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</si>
  <si>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</si>
  <si>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</si>
  <si>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</si>
  <si>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</si>
  <si>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</si>
  <si>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</si>
  <si>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</si>
  <si>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</si>
  <si>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</si>
  <si>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</si>
  <si>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</si>
  <si>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</si>
  <si>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</si>
  <si>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</si>
  <si>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</si>
  <si>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</si>
  <si>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</si>
  <si>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</si>
  <si>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</si>
  <si>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</si>
  <si>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</si>
  <si>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</si>
  <si>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</si>
  <si>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</si>
  <si>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</si>
  <si>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</si>
  <si>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</si>
  <si>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</si>
  <si>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</si>
  <si>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</si>
  <si>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</si>
  <si>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</si>
  <si>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</si>
  <si>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</si>
  <si>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</si>
  <si>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</si>
  <si>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</si>
  <si>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</si>
  <si>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</si>
  <si>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</si>
  <si>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</si>
  <si>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</si>
  <si>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</si>
  <si>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</si>
  <si>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</si>
  <si>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</si>
  <si>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</si>
  <si>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</si>
  <si>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</si>
  <si>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</si>
  <si>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</si>
  <si>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</si>
  <si>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</si>
  <si>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</si>
  <si>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</si>
  <si>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</si>
  <si>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</si>
  <si>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</si>
  <si>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</si>
  <si>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</si>
  <si>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</si>
  <si>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</si>
  <si>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</si>
  <si>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</si>
  <si>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</si>
  <si>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</si>
  <si>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</si>
  <si>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</si>
  <si>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</si>
  <si>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</si>
  <si>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</si>
  <si>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</si>
  <si>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</si>
  <si>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</si>
  <si>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</si>
  <si>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</si>
  <si>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</si>
  <si>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</si>
  <si>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</si>
  <si>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</si>
  <si>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</si>
  <si>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</si>
  <si>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</si>
  <si>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</si>
  <si>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</si>
  <si>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</si>
  <si>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</si>
  <si>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</si>
  <si>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</si>
  <si>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</si>
  <si>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</si>
  <si>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</si>
  <si>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</si>
  <si>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</si>
  <si>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</si>
  <si>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</si>
  <si>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</si>
  <si>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</si>
  <si>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</si>
  <si>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</si>
  <si>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</si>
  <si>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</si>
  <si>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</si>
  <si>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</si>
  <si>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</si>
  <si>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</si>
  <si>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</si>
  <si>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</si>
  <si>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</si>
  <si>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</si>
  <si>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</si>
  <si>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</si>
  <si>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</si>
  <si>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</si>
  <si>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</si>
  <si>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</si>
  <si>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</si>
  <si>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</si>
  <si>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</si>
  <si>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</si>
  <si>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</si>
  <si>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</si>
  <si>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</si>
  <si>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</si>
  <si>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</si>
  <si>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</si>
  <si>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</si>
  <si>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</si>
  <si>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</si>
  <si>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</si>
  <si>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</si>
  <si>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</si>
  <si>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</si>
  <si>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</si>
  <si>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</si>
  <si>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</si>
  <si>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</si>
  <si>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</si>
  <si>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</si>
  <si>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</si>
  <si>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</si>
  <si>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</si>
  <si>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</si>
  <si>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</si>
  <si>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</si>
  <si>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</si>
  <si>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</si>
  <si>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</si>
  <si>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</si>
  <si>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</si>
  <si>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</si>
  <si>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</si>
  <si>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</si>
  <si>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</si>
  <si>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</si>
  <si>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</si>
  <si>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</si>
  <si>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</si>
  <si>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</si>
  <si>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</si>
  <si>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</si>
  <si>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</si>
  <si>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</si>
  <si>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</si>
  <si>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</si>
  <si>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</si>
  <si>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</si>
  <si>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</si>
  <si>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</si>
  <si>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</si>
  <si>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</si>
  <si>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</si>
  <si>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</si>
  <si>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</si>
  <si>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</si>
  <si>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</si>
  <si>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</si>
  <si>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</si>
  <si>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</si>
  <si>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</si>
  <si>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</si>
  <si>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</si>
  <si>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</si>
  <si>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</si>
  <si>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</si>
  <si>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</si>
  <si>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</si>
  <si>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</si>
  <si>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</si>
  <si>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</si>
  <si>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</si>
  <si>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</si>
  <si>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</si>
  <si>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</si>
  <si>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</si>
  <si>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</si>
  <si>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</si>
  <si>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</si>
  <si>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</si>
  <si>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</si>
  <si>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</si>
  <si>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</si>
  <si>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</si>
  <si>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</si>
  <si>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</si>
  <si>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</si>
  <si>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</si>
  <si>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</si>
  <si>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</si>
  <si>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</si>
  <si>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</si>
  <si>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</si>
  <si>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</si>
  <si>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</si>
  <si>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</si>
  <si>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</si>
  <si>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</si>
  <si>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</si>
  <si>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</si>
  <si>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</si>
  <si>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</si>
  <si>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</si>
  <si>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</si>
  <si>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</si>
  <si>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</si>
  <si>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</si>
  <si>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</si>
  <si>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</si>
  <si>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</si>
  <si>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</si>
  <si>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</si>
  <si>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</si>
  <si>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</si>
  <si>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</si>
  <si>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</si>
  <si>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</si>
  <si>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</si>
  <si>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</si>
  <si>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</si>
  <si>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</si>
  <si>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</si>
  <si>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</si>
  <si>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</si>
  <si>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</si>
  <si>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</si>
  <si>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</si>
  <si>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</si>
  <si>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</si>
  <si>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</si>
  <si>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</si>
  <si>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</si>
  <si>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</si>
  <si>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</si>
  <si>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</si>
  <si>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</si>
  <si>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</si>
  <si>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</si>
  <si>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</si>
  <si>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</si>
  <si>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</si>
  <si>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</si>
  <si>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</si>
  <si>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</si>
  <si>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</si>
  <si>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</si>
  <si>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</si>
  <si>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</si>
  <si>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</si>
  <si>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</si>
  <si>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</si>
  <si>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</si>
  <si>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</si>
  <si>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</si>
  <si>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</si>
  <si>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</si>
  <si>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</si>
  <si>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</si>
  <si>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</si>
  <si>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</si>
  <si>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</si>
  <si>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</si>
  <si>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</si>
  <si>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</si>
  <si>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</si>
  <si>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</si>
  <si>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</si>
  <si>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</si>
  <si>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</si>
  <si>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</si>
  <si>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</si>
  <si>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</si>
  <si>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</si>
  <si>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</si>
  <si>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</si>
  <si>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</si>
  <si>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</si>
  <si>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</si>
  <si>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</si>
  <si>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</si>
  <si>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</si>
  <si>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</si>
  <si>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</si>
  <si>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</si>
  <si>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</si>
  <si>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</si>
  <si>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</si>
  <si>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</si>
  <si>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</si>
  <si>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</si>
  <si>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</si>
  <si>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</si>
  <si>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</si>
  <si>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</si>
  <si>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</si>
  <si>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</si>
  <si>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</si>
  <si>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</si>
  <si>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</si>
  <si>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</si>
  <si>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</si>
  <si>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</si>
  <si>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</si>
  <si>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</si>
  <si>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</si>
  <si>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</si>
  <si>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</si>
  <si>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</si>
  <si>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</si>
  <si>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</si>
  <si>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</si>
  <si>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</si>
  <si>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</si>
  <si>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</si>
  <si>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</si>
  <si>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</si>
  <si>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</si>
  <si>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</si>
  <si>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</si>
  <si>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</si>
  <si>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</si>
  <si>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</si>
  <si>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</si>
  <si>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</si>
  <si>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</si>
  <si>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</si>
  <si>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</si>
  <si>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</si>
  <si>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</si>
  <si>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</si>
  <si>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</si>
  <si>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</si>
  <si>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</si>
  <si>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</si>
  <si>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</si>
  <si>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</si>
  <si>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</si>
  <si>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</si>
  <si>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</si>
  <si>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</si>
  <si>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</si>
  <si>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</si>
  <si>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</si>
  <si>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</si>
  <si>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</si>
  <si>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</si>
  <si>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</si>
  <si>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</si>
  <si>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</si>
  <si>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</si>
  <si>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</si>
  <si>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</si>
  <si>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</si>
  <si>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</si>
  <si>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</si>
  <si>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</si>
  <si>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</si>
  <si>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</si>
  <si>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</si>
  <si>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</si>
  <si>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</si>
  <si>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</si>
  <si>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</si>
  <si>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</si>
  <si>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</si>
  <si>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</si>
  <si>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</si>
  <si>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</si>
  <si>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</si>
  <si>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</si>
  <si>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</si>
  <si>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</si>
  <si>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</si>
  <si>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</si>
  <si>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</si>
  <si>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</si>
  <si>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</si>
  <si>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</si>
  <si>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</si>
  <si>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</si>
  <si>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</si>
  <si>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</si>
  <si>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</si>
  <si>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</si>
  <si>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</si>
  <si>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</si>
  <si>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</si>
  <si>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</si>
  <si>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</si>
  <si>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</si>
  <si>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</si>
  <si>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</si>
  <si>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</si>
  <si>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</si>
  <si>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</si>
  <si>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</si>
  <si>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</si>
  <si>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</si>
  <si>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</si>
  <si>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</si>
  <si>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</si>
  <si>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</si>
  <si>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</si>
  <si>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</si>
  <si>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</si>
  <si>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</si>
  <si>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</si>
  <si>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</si>
  <si>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</si>
  <si>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</si>
  <si>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</si>
  <si>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</si>
  <si>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</si>
  <si>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</si>
  <si>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</si>
  <si>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</si>
  <si>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</si>
  <si>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</si>
  <si>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</si>
  <si>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</si>
  <si>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</si>
  <si>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</si>
  <si>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</si>
  <si>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</si>
  <si>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</si>
  <si>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</si>
  <si>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</si>
  <si>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</si>
  <si>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</si>
  <si>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</si>
  <si>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</si>
  <si>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</si>
  <si>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</si>
  <si>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</si>
  <si>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</si>
  <si>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</si>
  <si>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</si>
  <si>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</si>
  <si>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</si>
  <si>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</si>
  <si>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</si>
  <si>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</si>
  <si>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</si>
  <si>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</si>
  <si>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</si>
  <si>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</si>
  <si>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</si>
  <si>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</si>
  <si>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</si>
  <si>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</si>
  <si>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</si>
  <si>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</si>
  <si>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</si>
  <si>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</si>
  <si>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</si>
  <si>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</si>
  <si>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</si>
  <si>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</si>
  <si>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</si>
  <si>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</si>
  <si>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</si>
  <si>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</si>
  <si>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</si>
  <si>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</si>
  <si>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</si>
  <si>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</si>
  <si>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</si>
  <si>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</si>
  <si>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</si>
  <si>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</si>
  <si>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</si>
  <si>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</si>
  <si>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</si>
  <si>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</si>
  <si>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</si>
  <si>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</si>
  <si>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</si>
  <si>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</si>
  <si>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</si>
  <si>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</si>
  <si>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</si>
  <si>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</si>
  <si>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</si>
  <si>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</si>
  <si>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</si>
  <si>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</si>
  <si>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</si>
  <si>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</si>
  <si>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</si>
  <si>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</si>
  <si>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</si>
  <si>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</si>
  <si>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</si>
  <si>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</si>
  <si>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</si>
  <si>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</si>
  <si>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</si>
  <si>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</si>
  <si>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</si>
  <si>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</si>
  <si>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</si>
  <si>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</si>
  <si>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</si>
  <si>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</si>
  <si>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</si>
  <si>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</si>
  <si>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</si>
  <si>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</si>
  <si>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</si>
  <si>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</si>
  <si>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</si>
  <si>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</si>
  <si>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</si>
  <si>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</si>
  <si>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</si>
  <si>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</si>
  <si>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</si>
  <si>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</si>
  <si>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</si>
  <si>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</si>
  <si>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</si>
  <si>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</si>
  <si>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</si>
  <si>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</si>
  <si>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</si>
  <si>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</si>
  <si>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</si>
  <si>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</si>
  <si>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</si>
  <si>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</si>
  <si>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</si>
  <si>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</si>
  <si>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</si>
  <si>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</si>
  <si>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</si>
  <si>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</si>
  <si>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</si>
  <si>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</si>
  <si>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</si>
  <si>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</si>
  <si>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</si>
  <si>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</si>
  <si>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</si>
  <si>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</si>
  <si>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</si>
  <si>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</si>
  <si>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</si>
  <si>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</si>
  <si>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</si>
  <si>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</si>
  <si>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</si>
  <si>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</si>
  <si>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</si>
  <si>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</si>
  <si>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</si>
  <si>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</si>
  <si>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</si>
  <si>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</si>
  <si>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</si>
  <si>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</si>
  <si>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</si>
  <si>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</si>
  <si>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</si>
  <si>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</si>
  <si>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</si>
  <si>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</si>
  <si>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</si>
  <si>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</si>
  <si>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</si>
  <si>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</si>
  <si>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</si>
  <si>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</si>
  <si>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</si>
  <si>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</si>
  <si>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</si>
  <si>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</si>
  <si>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</si>
  <si>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</si>
  <si>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</si>
  <si>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</si>
  <si>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</si>
  <si>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</si>
  <si>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</si>
  <si>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</si>
  <si>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</si>
  <si>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</si>
  <si>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</si>
  <si>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</si>
  <si>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</si>
  <si>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</si>
  <si>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</si>
  <si>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</si>
  <si>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</si>
  <si>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</si>
  <si>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</si>
  <si>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</si>
  <si>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</si>
  <si>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</si>
  <si>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</si>
  <si>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</si>
  <si>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</si>
  <si>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</si>
  <si>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</si>
  <si>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</si>
  <si>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</si>
  <si>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</si>
  <si>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</si>
  <si>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</si>
  <si>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</si>
  <si>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</si>
  <si>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</si>
  <si>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</si>
  <si>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</si>
  <si>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</si>
  <si>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</si>
  <si>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</si>
  <si>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</si>
  <si>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</si>
  <si>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</si>
  <si>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</si>
  <si>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</si>
  <si>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</si>
  <si>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</si>
  <si>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</si>
  <si>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</si>
  <si>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</si>
  <si>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</si>
  <si>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</si>
  <si>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</si>
  <si>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</si>
  <si>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</si>
  <si>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</si>
  <si>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</si>
  <si>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</si>
  <si>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</si>
  <si>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</si>
  <si>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</si>
  <si>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</si>
  <si>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</si>
  <si>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</si>
  <si>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</si>
  <si>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</si>
  <si>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</si>
  <si>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</si>
  <si>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</si>
  <si>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</si>
  <si>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</si>
  <si>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</si>
  <si>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</si>
  <si>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</si>
  <si>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</si>
  <si>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</si>
  <si>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</si>
  <si>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</si>
  <si>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</si>
  <si>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</si>
  <si>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</si>
  <si>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</si>
  <si>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</si>
  <si>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</si>
  <si>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</si>
  <si>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</si>
  <si>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</si>
  <si>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</si>
  <si>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</si>
  <si>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</si>
  <si>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</si>
  <si>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</si>
  <si>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</si>
  <si>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</si>
  <si>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</si>
  <si>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</si>
  <si>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</si>
  <si>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</si>
  <si>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</si>
  <si>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</si>
  <si>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</si>
  <si>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</si>
  <si>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</si>
  <si>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</si>
  <si>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</si>
  <si>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</si>
  <si>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</si>
  <si>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</si>
  <si>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</si>
  <si>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</si>
  <si>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</si>
  <si>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</si>
  <si>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</si>
  <si>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</si>
  <si>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</si>
  <si>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</si>
  <si>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</si>
  <si>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</si>
  <si>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</si>
  <si>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</si>
  <si>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</si>
  <si>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</si>
  <si>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</si>
  <si>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</si>
  <si>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</si>
  <si>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</si>
  <si>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</si>
  <si>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</si>
  <si>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</si>
  <si>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</si>
  <si>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</si>
  <si>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</si>
  <si>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</si>
  <si>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</si>
  <si>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</si>
  <si>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</si>
  <si>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</si>
  <si>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</si>
  <si>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</si>
  <si>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</si>
  <si>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</si>
  <si>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</si>
  <si>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</si>
  <si>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</si>
  <si>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</si>
  <si>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</si>
  <si>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</si>
  <si>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</si>
  <si>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</si>
  <si>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</si>
  <si>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</si>
  <si>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</si>
  <si>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</si>
  <si>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</si>
  <si>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</si>
  <si>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</si>
  <si>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</si>
  <si>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</si>
  <si>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</si>
  <si>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</si>
  <si>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</si>
  <si>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</si>
  <si>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</si>
  <si>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</si>
  <si>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</si>
  <si>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</si>
  <si>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</si>
  <si>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</si>
  <si>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</si>
  <si>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</si>
  <si>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</si>
  <si>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</si>
  <si>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</si>
  <si>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</si>
  <si>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</si>
  <si>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</si>
  <si>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</si>
  <si>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</si>
  <si>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</si>
  <si>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</si>
  <si>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</si>
  <si>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</si>
  <si>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</si>
  <si>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</si>
  <si>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</si>
  <si>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</si>
  <si>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</si>
  <si>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</si>
  <si>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</si>
  <si>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</si>
  <si>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</si>
  <si>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</si>
  <si>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</si>
  <si>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</si>
  <si>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</si>
  <si>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</si>
  <si>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</si>
  <si>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</si>
  <si>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</si>
  <si>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</si>
  <si>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</si>
  <si>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</si>
  <si>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</si>
  <si>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</si>
  <si>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</si>
  <si>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</si>
  <si>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</si>
  <si>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</si>
  <si>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</si>
  <si>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</si>
  <si>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</si>
  <si>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</si>
  <si>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</si>
  <si>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</si>
  <si>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</si>
  <si>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</si>
  <si>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</si>
  <si>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</si>
  <si>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</si>
  <si>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</si>
  <si>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</si>
  <si>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</si>
  <si>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</si>
  <si>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</si>
  <si>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</si>
  <si>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</si>
  <si>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</si>
  <si>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</si>
  <si>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</si>
  <si>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</si>
  <si>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</si>
  <si>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</si>
  <si>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</si>
  <si>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</si>
  <si>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</si>
  <si>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</si>
  <si>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</si>
  <si>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</si>
  <si>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</si>
  <si>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</si>
  <si>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</si>
  <si>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</si>
  <si>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</si>
  <si>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</si>
  <si>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</si>
  <si>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</si>
  <si>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</si>
  <si>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</si>
  <si>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</si>
  <si>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</si>
  <si>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</si>
  <si>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</si>
  <si>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</si>
  <si>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</si>
  <si>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</si>
  <si>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</si>
  <si>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</si>
  <si>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</si>
  <si>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</si>
  <si>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</si>
  <si>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</si>
  <si>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</si>
  <si>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</si>
  <si>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</si>
  <si>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</si>
  <si>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</si>
  <si>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</si>
  <si>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</si>
  <si>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</si>
  <si>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</si>
  <si>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</si>
  <si>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</si>
  <si>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</si>
  <si>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</si>
  <si>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</si>
  <si>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</si>
  <si>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</si>
  <si>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</si>
  <si>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</si>
  <si>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</si>
  <si>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</si>
  <si>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</si>
  <si>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</si>
  <si>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</si>
  <si>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</si>
  <si>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</si>
  <si>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</si>
  <si>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</si>
  <si>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</si>
  <si>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</si>
  <si>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</si>
  <si>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</si>
  <si>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</si>
  <si>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</si>
  <si>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</si>
  <si>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</si>
  <si>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</si>
  <si>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</si>
  <si>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</si>
  <si>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</si>
  <si>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</si>
  <si>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</si>
  <si>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</si>
  <si>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</si>
  <si>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</si>
  <si>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</si>
  <si>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</si>
  <si>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</si>
  <si>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</si>
  <si>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</si>
  <si>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</si>
  <si>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</si>
  <si>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</si>
  <si>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</si>
  <si>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</si>
  <si>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</si>
  <si>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</si>
  <si>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</si>
  <si>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</si>
  <si>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</si>
  <si>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</si>
  <si>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</si>
  <si>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</si>
  <si>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</si>
  <si>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</si>
  <si>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</si>
  <si>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</si>
  <si>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</si>
  <si>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</si>
  <si>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</si>
  <si>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</si>
  <si>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</si>
  <si>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</si>
  <si>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</si>
  <si>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</si>
  <si>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</si>
  <si>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</si>
  <si>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</si>
  <si>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</si>
  <si>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</si>
  <si>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</si>
  <si>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</si>
  <si>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</si>
  <si>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</si>
  <si>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</si>
  <si>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</si>
  <si>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</si>
  <si>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</si>
  <si>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</si>
  <si>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</si>
  <si>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</si>
  <si>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</si>
  <si>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</si>
  <si>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</si>
  <si>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</si>
  <si>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</si>
  <si>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</si>
  <si>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</si>
  <si>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</si>
  <si>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</si>
  <si>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</si>
  <si>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</si>
  <si>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</si>
  <si>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</si>
  <si>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</si>
  <si>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</si>
  <si>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</si>
  <si>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</si>
  <si>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</si>
  <si>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</si>
  <si>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</si>
  <si>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</si>
  <si>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</si>
  <si>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</si>
  <si>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</si>
  <si>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</si>
  <si>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</si>
  <si>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</si>
  <si>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</si>
  <si>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</si>
  <si>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</si>
  <si>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</si>
  <si>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</si>
  <si>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</si>
  <si>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</si>
  <si>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</si>
  <si>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</si>
  <si>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</si>
  <si>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</si>
  <si>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</si>
  <si>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</si>
  <si>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</si>
  <si>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</si>
  <si>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</si>
  <si>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</si>
  <si>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</si>
  <si>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</si>
  <si>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</si>
  <si>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</si>
  <si>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</si>
  <si>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</si>
  <si>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</si>
  <si>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</si>
  <si>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</si>
  <si>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</si>
  <si>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</si>
  <si>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</si>
  <si>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</si>
  <si>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</si>
  <si>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</si>
  <si>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</si>
  <si>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</si>
  <si>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</si>
  <si>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</si>
  <si>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</si>
  <si>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</si>
  <si>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</si>
  <si>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</si>
  <si>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</si>
  <si>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</si>
  <si>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</si>
  <si>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</si>
  <si>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</si>
  <si>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</si>
  <si>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</si>
  <si>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</si>
  <si>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</si>
  <si>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</si>
  <si>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</si>
  <si>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</si>
  <si>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</si>
  <si>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</si>
  <si>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</si>
  <si>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</si>
  <si>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</si>
  <si>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</si>
  <si>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</si>
  <si>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</si>
  <si>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</si>
  <si>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</si>
  <si>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</si>
  <si>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</si>
  <si>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</si>
  <si>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</si>
  <si>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</si>
  <si>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</si>
  <si>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</si>
  <si>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</si>
  <si>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</si>
  <si>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</si>
  <si>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</si>
  <si>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</si>
  <si>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</si>
  <si>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</si>
  <si>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</si>
  <si>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</si>
  <si>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</si>
  <si>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</si>
  <si>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</si>
  <si>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</si>
  <si>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</si>
  <si>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</si>
  <si>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</si>
  <si>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</si>
  <si>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</si>
  <si>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</si>
  <si>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</si>
  <si>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</si>
  <si>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</si>
  <si>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</si>
  <si>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</si>
  <si>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</si>
  <si>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</si>
  <si>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</si>
  <si>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</si>
  <si>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</si>
  <si>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</si>
  <si>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</si>
  <si>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</si>
  <si>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</si>
  <si>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</si>
  <si>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</si>
  <si>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</si>
  <si>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</si>
  <si>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</si>
  <si>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</si>
  <si>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</si>
  <si>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</si>
  <si>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</si>
  <si>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</si>
  <si>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</si>
  <si>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</si>
  <si>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</si>
  <si>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</si>
  <si>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</si>
  <si>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</si>
  <si>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</si>
  <si>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</si>
  <si>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</si>
  <si>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</si>
  <si>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</si>
  <si>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</si>
  <si>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</si>
  <si>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</si>
  <si>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</si>
  <si>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</si>
  <si>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</si>
  <si>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</si>
  <si>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</si>
  <si>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</si>
  <si>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</si>
  <si>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</si>
  <si>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</si>
  <si>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</si>
  <si>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</si>
  <si>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</si>
  <si>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</si>
  <si>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</si>
  <si>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</si>
  <si>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</si>
  <si>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</si>
  <si>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</si>
  <si>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</si>
  <si>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</si>
  <si>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</si>
  <si>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</si>
  <si>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</si>
  <si>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</si>
  <si>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</si>
  <si>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</si>
  <si>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</si>
  <si>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</si>
  <si>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</si>
  <si>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</si>
  <si>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</si>
  <si>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</si>
  <si>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</si>
  <si>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</si>
  <si>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</si>
  <si>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</si>
  <si>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</si>
  <si>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</si>
  <si>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</si>
  <si>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</si>
  <si>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</si>
  <si>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</si>
  <si>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</si>
  <si>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</si>
  <si>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</si>
  <si>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</si>
  <si>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</si>
  <si>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</si>
  <si>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</si>
  <si>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</si>
  <si>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</si>
  <si>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</si>
  <si>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</si>
  <si>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</si>
  <si>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</si>
  <si>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</si>
  <si>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</si>
  <si>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</si>
  <si>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</si>
  <si>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</si>
  <si>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</si>
  <si>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</si>
  <si>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</si>
  <si>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</si>
  <si>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</si>
  <si>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</si>
  <si>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</si>
  <si>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</si>
  <si>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</si>
  <si>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</si>
  <si>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</si>
  <si>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</si>
  <si>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</si>
  <si>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</si>
  <si>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</si>
  <si>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</si>
  <si>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</si>
  <si>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</si>
  <si>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</si>
  <si>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</si>
  <si>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</si>
  <si>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</si>
  <si>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</si>
  <si>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</si>
  <si>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</si>
  <si>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</si>
  <si>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</si>
  <si>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</si>
  <si>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</si>
  <si>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</si>
  <si>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</si>
  <si>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</si>
  <si>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</si>
  <si>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</si>
  <si>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</si>
  <si>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</si>
  <si>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</si>
  <si>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</si>
  <si>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</si>
  <si>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</si>
  <si>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</si>
  <si>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</si>
  <si>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</si>
  <si>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</si>
  <si>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</si>
  <si>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</si>
  <si>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</si>
  <si>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</si>
  <si>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</si>
  <si>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</si>
  <si>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</si>
  <si>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</si>
  <si>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</si>
  <si>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</si>
  <si>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</si>
  <si>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</si>
  <si>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</si>
  <si>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</si>
  <si>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</si>
  <si>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</si>
  <si>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</si>
  <si>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</si>
  <si>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</si>
  <si>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</si>
  <si>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</si>
  <si>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</si>
  <si>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</si>
  <si>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</si>
  <si>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</si>
  <si>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</si>
  <si>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</si>
  <si>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</si>
  <si>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</si>
  <si>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</si>
  <si>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</si>
  <si>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</si>
  <si>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</si>
  <si>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</si>
  <si>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</si>
  <si>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</si>
  <si>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</si>
  <si>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</si>
  <si>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</si>
  <si>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</si>
  <si>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</si>
  <si>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</si>
  <si>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</si>
  <si>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</si>
  <si>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</si>
  <si>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</si>
  <si>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</si>
  <si>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</si>
  <si>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</si>
  <si>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</si>
  <si>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</si>
  <si>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</si>
  <si>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</si>
  <si>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</si>
  <si>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</si>
  <si>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</si>
  <si>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</si>
  <si>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</si>
  <si>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</si>
  <si>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</si>
  <si>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</si>
  <si>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</si>
  <si>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</si>
  <si>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</si>
  <si>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</si>
  <si>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</si>
  <si>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</si>
  <si>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</si>
  <si>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</si>
  <si>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</si>
  <si>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</si>
  <si>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</si>
  <si>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</si>
  <si>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</si>
  <si>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</si>
  <si>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</si>
  <si>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</si>
  <si>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</si>
  <si>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</si>
  <si>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</si>
  <si>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</si>
  <si>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</si>
  <si>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</si>
  <si>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</si>
  <si>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</si>
  <si>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</si>
  <si>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</si>
  <si>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</si>
  <si>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</si>
  <si>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</si>
  <si>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</si>
  <si>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</si>
  <si>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</si>
  <si>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</si>
  <si>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</si>
  <si>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</si>
  <si>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</si>
  <si>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</si>
  <si>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</si>
  <si>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</si>
  <si>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</si>
  <si>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</si>
  <si>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</si>
  <si>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</si>
  <si>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</si>
  <si>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</si>
  <si>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</si>
  <si>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</si>
  <si>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</si>
  <si>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</si>
  <si>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</si>
  <si>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</si>
  <si>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</si>
  <si>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</si>
  <si>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</si>
  <si>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</si>
  <si>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</si>
  <si>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</si>
  <si>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</si>
  <si>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</si>
  <si>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</si>
  <si>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</si>
  <si>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</si>
  <si>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</si>
  <si>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</si>
  <si>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</si>
  <si>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</si>
  <si>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</si>
  <si>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</si>
  <si>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</si>
  <si>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</si>
  <si>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</si>
  <si>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</si>
  <si>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</si>
  <si>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</si>
  <si>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</si>
  <si>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</si>
  <si>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</si>
  <si>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</si>
  <si>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</si>
  <si>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</si>
  <si>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</si>
  <si>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</si>
  <si>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</si>
  <si>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</si>
  <si>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</si>
  <si>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</si>
  <si>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</si>
  <si>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</si>
  <si>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</si>
  <si>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</si>
  <si>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</si>
  <si>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</si>
  <si>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</si>
  <si>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</si>
  <si>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</si>
  <si>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</si>
  <si>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</si>
  <si>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</si>
  <si>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</si>
  <si>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</si>
  <si>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</si>
  <si>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</si>
  <si>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</si>
  <si>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</si>
  <si>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</si>
  <si>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</si>
  <si>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</si>
  <si>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</si>
  <si>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</si>
  <si>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</si>
  <si>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</si>
  <si>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</si>
  <si>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</si>
  <si>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</si>
  <si>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</si>
  <si>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</si>
  <si>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</si>
  <si>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</si>
  <si>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</si>
  <si>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</si>
  <si>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</si>
  <si>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</si>
  <si>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</si>
  <si>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</si>
  <si>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</si>
  <si>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</si>
  <si>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</si>
  <si>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</si>
  <si>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</si>
  <si>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</si>
  <si>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</si>
  <si>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</si>
  <si>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</si>
  <si>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</si>
  <si>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</si>
  <si>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</si>
  <si>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</si>
  <si>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</si>
  <si>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</si>
  <si>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</si>
  <si>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</si>
  <si>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</si>
  <si>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</si>
  <si>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</si>
  <si>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</si>
  <si>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</si>
  <si>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</si>
  <si>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</si>
  <si>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</si>
  <si>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</si>
  <si>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</si>
  <si>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</si>
  <si>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</si>
  <si>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</si>
  <si>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</si>
  <si>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</si>
  <si>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</si>
  <si>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</si>
  <si>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</si>
  <si>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</si>
  <si>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</si>
  <si>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</si>
  <si>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</si>
  <si>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</si>
  <si>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</si>
  <si>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</si>
  <si>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</si>
  <si>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</si>
  <si>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</si>
  <si>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</si>
  <si>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</si>
  <si>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</si>
  <si>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</si>
  <si>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</si>
  <si>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</si>
  <si>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</si>
  <si>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</si>
  <si>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</si>
  <si>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</si>
  <si>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</si>
  <si>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</si>
  <si>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</si>
  <si>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</si>
  <si>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</si>
  <si>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</si>
  <si>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</si>
  <si>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</si>
  <si>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</si>
  <si>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</si>
  <si>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</si>
  <si>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</si>
  <si>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</si>
  <si>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</si>
  <si>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</si>
  <si>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</si>
  <si>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</si>
  <si>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</si>
  <si>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</si>
  <si>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</si>
  <si>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</si>
  <si>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</si>
  <si>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</si>
  <si>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</si>
  <si>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</si>
  <si>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</si>
  <si>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</si>
  <si>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</si>
  <si>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</si>
  <si>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</si>
  <si>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</si>
  <si>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</si>
  <si>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</si>
  <si>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</si>
  <si>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</si>
  <si>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</si>
  <si>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</si>
  <si>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</si>
  <si>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</si>
  <si>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</si>
  <si>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</si>
  <si>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</si>
  <si>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</si>
  <si>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</si>
  <si>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</si>
  <si>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</si>
  <si>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</si>
  <si>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</si>
  <si>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</si>
  <si>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</si>
  <si>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</si>
  <si>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</si>
  <si>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</si>
  <si>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</si>
  <si>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</si>
  <si>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</si>
  <si>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</si>
  <si>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</si>
  <si>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</si>
  <si>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</si>
  <si>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</si>
  <si>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</si>
  <si>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</si>
  <si>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</si>
  <si>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</si>
  <si>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</si>
  <si>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</si>
  <si>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</si>
  <si>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</si>
  <si>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</si>
  <si>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</si>
  <si>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</si>
  <si>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</si>
  <si>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</si>
  <si>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</si>
  <si>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</si>
  <si>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</si>
  <si>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</si>
  <si>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</si>
  <si>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</si>
  <si>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</si>
  <si>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</si>
  <si>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</si>
  <si>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</si>
  <si>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</si>
  <si>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</si>
  <si>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</si>
  <si>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</si>
  <si>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</si>
  <si>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</si>
  <si>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</si>
  <si>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</si>
  <si>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</si>
  <si>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</si>
  <si>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</si>
  <si>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</si>
  <si>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</si>
  <si>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</si>
  <si>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</si>
  <si>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</si>
  <si>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</si>
  <si>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</si>
  <si>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</si>
  <si>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</si>
  <si>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</si>
  <si>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</si>
  <si>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</si>
  <si>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</si>
  <si>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</si>
  <si>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</si>
  <si>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</si>
  <si>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</si>
  <si>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</si>
  <si>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</si>
  <si>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</si>
  <si>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</si>
  <si>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</si>
  <si>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</si>
  <si>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</si>
  <si>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</si>
  <si>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</si>
  <si>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</si>
  <si>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</si>
  <si>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</si>
  <si>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</si>
  <si>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</si>
  <si>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</si>
  <si>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</si>
  <si>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</si>
  <si>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</si>
  <si>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</si>
  <si>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</si>
  <si>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</si>
  <si>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</si>
  <si>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</si>
  <si>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</si>
  <si>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</si>
  <si>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</si>
  <si>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</si>
  <si>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</si>
  <si>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</si>
  <si>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</si>
  <si>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</si>
  <si>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</si>
  <si>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</si>
  <si>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</si>
  <si>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</si>
  <si>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</si>
  <si>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</si>
  <si>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</si>
  <si>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</si>
  <si>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</si>
  <si>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</si>
  <si>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</si>
  <si>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</si>
  <si>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</si>
  <si>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</si>
  <si>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</si>
  <si>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</si>
  <si>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</si>
  <si>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</si>
  <si>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</si>
  <si>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</si>
  <si>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</si>
  <si>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</si>
  <si>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</si>
  <si>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</si>
  <si>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</si>
  <si>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</si>
  <si>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</si>
  <si>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</si>
  <si>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</si>
  <si>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</si>
  <si>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</si>
  <si>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</si>
  <si>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</si>
  <si>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</si>
  <si>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</si>
  <si>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</si>
  <si>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</si>
  <si>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</si>
  <si>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</si>
  <si>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</si>
  <si>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</si>
  <si>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</si>
  <si>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</si>
  <si>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</si>
  <si>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</si>
  <si>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</si>
  <si>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</si>
  <si>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</si>
  <si>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</si>
  <si>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</si>
  <si>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</si>
  <si>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</si>
  <si>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</si>
  <si>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</si>
  <si>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</si>
  <si>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</si>
  <si>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</si>
  <si>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</si>
  <si>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</si>
  <si>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</si>
  <si>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</si>
  <si>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</si>
  <si>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</si>
  <si>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</si>
  <si>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</si>
  <si>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</si>
  <si>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</si>
  <si>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</si>
  <si>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</si>
  <si>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</si>
  <si>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</si>
  <si>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</si>
  <si>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</si>
  <si>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</si>
  <si>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</si>
  <si>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</si>
  <si>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</si>
  <si>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</si>
  <si>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</si>
  <si>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</si>
  <si>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</si>
  <si>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</si>
  <si>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</si>
  <si>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</si>
  <si>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</si>
  <si>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</si>
  <si>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</si>
  <si>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</si>
  <si>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</si>
  <si>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</si>
  <si>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</si>
  <si>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</si>
  <si>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</si>
  <si>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</si>
  <si>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</si>
  <si>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</si>
  <si>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</si>
  <si>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</si>
  <si>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</si>
  <si>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</si>
  <si>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</si>
  <si>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</si>
  <si>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</si>
  <si>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</si>
  <si>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</si>
  <si>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</si>
  <si>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</si>
  <si>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</si>
  <si>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</si>
  <si>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</si>
  <si>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</si>
  <si>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</si>
  <si>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</si>
  <si>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</si>
  <si>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</si>
  <si>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</si>
  <si>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</si>
  <si>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</si>
  <si>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</si>
  <si>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</si>
  <si>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</si>
  <si>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</si>
  <si>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</si>
  <si>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</si>
  <si>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</si>
  <si>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</si>
  <si>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</si>
  <si>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</si>
  <si>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</si>
  <si>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</si>
  <si>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</si>
  <si>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</si>
  <si>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</si>
  <si>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</si>
  <si>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</si>
  <si>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</si>
  <si>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</si>
  <si>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</si>
  <si>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</si>
  <si>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</si>
  <si>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</si>
  <si>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</si>
  <si>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</si>
  <si>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</si>
  <si>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</si>
  <si>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</si>
  <si>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</si>
  <si>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</si>
  <si>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</si>
  <si>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</si>
  <si>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</si>
  <si>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</si>
  <si>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</si>
  <si>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</si>
  <si>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</si>
  <si>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</si>
  <si>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</si>
  <si>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</si>
  <si>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</si>
  <si>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</si>
  <si>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</si>
  <si>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</si>
  <si>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</si>
  <si>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</si>
  <si>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</si>
  <si>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</si>
  <si>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</si>
  <si>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</si>
  <si>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</si>
  <si>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</si>
  <si>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</si>
  <si>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</si>
  <si>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</si>
  <si>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</si>
  <si>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</si>
  <si>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</si>
  <si>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</si>
  <si>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</si>
  <si>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</si>
  <si>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</si>
  <si>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</si>
  <si>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</si>
  <si>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</si>
  <si>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</si>
  <si>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</si>
  <si>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</si>
  <si>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</si>
  <si>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</si>
  <si>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</si>
  <si>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</si>
  <si>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</si>
  <si>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</si>
  <si>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</si>
  <si>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</si>
  <si>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</si>
  <si>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</si>
  <si>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</si>
  <si>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</si>
  <si>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</si>
  <si>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</si>
  <si>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</si>
  <si>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</si>
  <si>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</si>
  <si>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</si>
  <si>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</si>
  <si>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</si>
  <si>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</si>
  <si>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</si>
  <si>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</si>
  <si>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</si>
  <si>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</si>
  <si>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</si>
  <si>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</si>
  <si>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</si>
  <si>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</si>
  <si>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</si>
  <si>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</si>
  <si>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</si>
  <si>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</si>
  <si>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</si>
  <si>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</si>
  <si>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</si>
  <si>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</si>
  <si>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</si>
  <si>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</si>
  <si>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</si>
  <si>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</si>
  <si>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</si>
  <si>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</si>
  <si>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</si>
  <si>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</si>
  <si>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</si>
  <si>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</si>
  <si>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</si>
  <si>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</si>
  <si>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</si>
  <si>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</si>
  <si>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</si>
  <si>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</si>
  <si>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</si>
  <si>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</si>
  <si>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</si>
  <si>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</si>
  <si>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</si>
  <si>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</si>
  <si>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</si>
  <si>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</si>
  <si>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</si>
  <si>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</si>
  <si>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</si>
  <si>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</si>
  <si>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</si>
  <si>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</si>
  <si>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</si>
  <si>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</si>
  <si>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</si>
  <si>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</si>
  <si>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</si>
  <si>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</si>
  <si>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</si>
  <si>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</si>
  <si>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</si>
  <si>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</si>
  <si>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</si>
  <si>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</si>
  <si>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</si>
  <si>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</si>
  <si>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</si>
  <si>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</si>
  <si>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</si>
  <si>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</si>
  <si>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</si>
  <si>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</si>
  <si>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</si>
  <si>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</si>
  <si>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</si>
  <si>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</si>
  <si>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</si>
  <si>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</si>
  <si>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</si>
  <si>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</si>
  <si>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</si>
  <si>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</si>
  <si>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</si>
  <si>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</si>
  <si>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</si>
  <si>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</si>
  <si>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</si>
  <si>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</si>
  <si>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</si>
  <si>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</si>
  <si>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</si>
  <si>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</si>
  <si>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</si>
  <si>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</si>
  <si>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</si>
  <si>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</si>
  <si>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</si>
  <si>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</si>
  <si>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</si>
  <si>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</si>
  <si>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</si>
  <si>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</si>
  <si>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</si>
  <si>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</si>
  <si>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</si>
  <si>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</si>
  <si>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</si>
  <si>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</si>
  <si>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</si>
  <si>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</si>
  <si>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</si>
  <si>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</si>
  <si>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</si>
  <si>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</si>
  <si>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</si>
  <si>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</si>
  <si>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</si>
  <si>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</si>
  <si>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</si>
  <si>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</si>
  <si>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</si>
  <si>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</si>
  <si>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</si>
  <si>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</si>
  <si>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</si>
  <si>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</si>
  <si>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</si>
  <si>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</si>
  <si>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</si>
  <si>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</si>
  <si>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</si>
  <si>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</si>
  <si>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</si>
  <si>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</si>
  <si>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</si>
  <si>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</si>
  <si>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</si>
  <si>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</si>
  <si>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</si>
  <si>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</si>
  <si>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</si>
  <si>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</si>
  <si>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</si>
  <si>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</si>
  <si>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</si>
  <si>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</si>
  <si>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</si>
  <si>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</si>
  <si>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</si>
  <si>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</si>
  <si>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</si>
  <si>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</si>
  <si>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</si>
  <si>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</si>
  <si>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</si>
  <si>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</si>
  <si>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</si>
  <si>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</si>
  <si>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</si>
  <si>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</si>
  <si>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</si>
  <si>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</si>
  <si>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</si>
  <si>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</si>
  <si>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</si>
  <si>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</si>
  <si>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</si>
  <si>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</si>
  <si>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</si>
  <si>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</si>
  <si>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</si>
  <si>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</si>
  <si>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</si>
  <si>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</si>
  <si>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</si>
  <si>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</si>
  <si>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</si>
  <si>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</si>
  <si>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</si>
  <si>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</si>
  <si>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</si>
  <si>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</si>
  <si>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</si>
  <si>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</si>
  <si>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</si>
  <si>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</si>
  <si>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</si>
  <si>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</si>
  <si>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</si>
  <si>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</si>
  <si>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</si>
  <si>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</si>
  <si>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</si>
  <si>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</si>
  <si>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</si>
  <si>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</si>
  <si>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</si>
  <si>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</si>
  <si>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</si>
  <si>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</si>
  <si>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</si>
  <si>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</si>
  <si>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</si>
  <si>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</si>
  <si>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</si>
  <si>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</si>
  <si>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</si>
  <si>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</si>
  <si>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</si>
  <si>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</si>
  <si>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</si>
  <si>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</si>
  <si>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</si>
  <si>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</si>
  <si>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</si>
  <si>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</si>
  <si>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</si>
  <si>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</si>
  <si>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</si>
  <si>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</si>
  <si>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</si>
  <si>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</si>
  <si>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</si>
  <si>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</si>
  <si>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</si>
  <si>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</si>
  <si>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</si>
  <si>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</si>
  <si>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</si>
  <si>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</si>
  <si>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</si>
  <si>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</si>
  <si>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</si>
  <si>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</si>
  <si>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</si>
  <si>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</si>
  <si>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</si>
  <si>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</si>
  <si>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</si>
  <si>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</si>
  <si>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</si>
  <si>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</si>
  <si>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</si>
  <si>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</si>
  <si>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</si>
  <si>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</si>
  <si>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</si>
  <si>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</si>
  <si>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</si>
  <si>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</si>
  <si>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</si>
  <si>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</si>
  <si>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</si>
  <si>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</si>
  <si>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</si>
  <si>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</si>
  <si>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</si>
  <si>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</si>
  <si>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</si>
  <si>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</si>
  <si>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</si>
  <si>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</si>
  <si>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</si>
  <si>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</si>
  <si>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</si>
  <si>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</si>
  <si>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</si>
  <si>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</si>
  <si>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</si>
  <si>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</si>
  <si>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</si>
  <si>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</si>
  <si>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</si>
  <si>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</si>
  <si>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</si>
  <si>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</si>
  <si>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</si>
  <si>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</si>
  <si>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</si>
  <si>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</si>
  <si>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</si>
  <si>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</si>
  <si>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</si>
  <si>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</si>
  <si>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</si>
  <si>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</si>
  <si>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</si>
  <si>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</si>
  <si>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</si>
  <si>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</si>
  <si>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</si>
  <si>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</si>
  <si>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</si>
  <si>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</si>
  <si>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</si>
  <si>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</si>
  <si>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</si>
  <si>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</si>
  <si>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</si>
  <si>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</si>
  <si>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</si>
  <si>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</si>
  <si>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</si>
  <si>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</si>
  <si>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</si>
  <si>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</si>
  <si>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</si>
  <si>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</si>
  <si>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</si>
  <si>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</si>
  <si>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</si>
  <si>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</si>
  <si>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</si>
  <si>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</si>
  <si>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</si>
  <si>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</si>
  <si>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</si>
  <si>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</si>
  <si>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</si>
  <si>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</si>
  <si>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</si>
  <si>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</si>
  <si>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</si>
  <si>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</si>
  <si>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</si>
  <si>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</si>
  <si>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</si>
  <si>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</si>
  <si>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</si>
  <si>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</si>
  <si>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</si>
  <si>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</si>
  <si>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</si>
  <si>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</si>
  <si>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</si>
  <si>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</si>
  <si>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</si>
  <si>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</si>
  <si>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</si>
  <si>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</si>
  <si>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</si>
  <si>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</si>
  <si>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</si>
  <si>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</si>
  <si>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</si>
  <si>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</si>
  <si>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</si>
  <si>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</si>
  <si>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</si>
  <si>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</si>
  <si>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</si>
  <si>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</si>
  <si>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</si>
  <si>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</si>
  <si>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</si>
  <si>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</si>
  <si>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</si>
  <si>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</si>
  <si>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</si>
  <si>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</si>
  <si>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</si>
  <si>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</si>
  <si>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</si>
  <si>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</si>
  <si>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</si>
  <si>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</si>
  <si>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</si>
  <si>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</si>
  <si>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</si>
  <si>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</si>
  <si>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</si>
  <si>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</si>
  <si>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</si>
  <si>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</si>
  <si>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</si>
  <si>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</si>
  <si>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</si>
  <si>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</si>
  <si>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</si>
  <si>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</si>
  <si>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</si>
  <si>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</si>
  <si>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</si>
  <si>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</si>
  <si>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</si>
  <si>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</si>
  <si>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</si>
  <si>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</si>
  <si>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</si>
  <si>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</si>
  <si>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</si>
  <si>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</si>
  <si>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</si>
  <si>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</si>
  <si>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</si>
  <si>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</si>
  <si>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</si>
  <si>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</si>
  <si>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</si>
  <si>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</si>
  <si>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</si>
  <si>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</si>
  <si>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</si>
  <si>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</si>
  <si>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</si>
  <si>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</si>
  <si>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</si>
  <si>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</si>
  <si>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</si>
  <si>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</si>
  <si>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</si>
  <si>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</si>
  <si>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</si>
  <si>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</si>
  <si>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</si>
  <si>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</si>
  <si>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</si>
  <si>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</si>
  <si>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</si>
  <si>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</si>
  <si>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</si>
  <si>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</si>
  <si>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</si>
  <si>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</si>
  <si>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</si>
  <si>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</si>
  <si>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</si>
  <si>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</si>
  <si>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</si>
  <si>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</si>
  <si>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</si>
  <si>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</si>
  <si>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</si>
  <si>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</si>
  <si>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</si>
  <si>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</si>
  <si>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</si>
  <si>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</si>
  <si>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</si>
  <si>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</si>
  <si>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</si>
  <si>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</si>
  <si>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</si>
  <si>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</si>
  <si>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</si>
  <si>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</si>
  <si>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</si>
  <si>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</si>
  <si>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</si>
  <si>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</si>
  <si>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</si>
  <si>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</si>
  <si>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</si>
  <si>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</si>
  <si>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</si>
  <si>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</si>
  <si>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</si>
  <si>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</si>
  <si>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</si>
  <si>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</si>
  <si>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</si>
  <si>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</si>
  <si>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</si>
  <si>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</si>
  <si>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</si>
  <si>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</si>
  <si>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</si>
  <si>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</si>
  <si>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</si>
  <si>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</si>
  <si>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</si>
  <si>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</si>
  <si>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</si>
  <si>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</si>
  <si>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</si>
  <si>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</si>
  <si>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</si>
  <si>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</si>
  <si>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</si>
  <si>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</si>
  <si>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</si>
  <si>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</si>
  <si>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</si>
  <si>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</si>
  <si>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</si>
  <si>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</si>
  <si>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</si>
  <si>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</si>
  <si>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</si>
  <si>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</si>
  <si>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</si>
  <si>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</si>
  <si>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</si>
  <si>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</si>
  <si>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</si>
  <si>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</si>
  <si>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</si>
  <si>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</si>
  <si>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</si>
  <si>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</si>
  <si>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</si>
  <si>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</si>
  <si>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</si>
  <si>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</si>
  <si>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</si>
  <si>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</si>
  <si>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</si>
  <si>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</si>
  <si>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</si>
  <si>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</si>
  <si>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</si>
  <si>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</si>
  <si>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</si>
  <si>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</si>
  <si>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</si>
  <si>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</si>
  <si>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</si>
  <si>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</si>
  <si>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</si>
  <si>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</si>
  <si>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</si>
  <si>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</si>
  <si>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</si>
  <si>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</si>
  <si>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</si>
  <si>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</si>
  <si>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</si>
  <si>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</si>
  <si>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</si>
  <si>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</si>
  <si>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</si>
  <si>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</si>
  <si>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</si>
  <si>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</si>
  <si>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</si>
  <si>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</si>
  <si>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</si>
  <si>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</si>
  <si>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</si>
  <si>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</si>
  <si>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</si>
  <si>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</si>
  <si>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</si>
  <si>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</si>
  <si>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</si>
  <si>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</si>
  <si>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</si>
  <si>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</si>
  <si>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</si>
  <si>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</si>
  <si>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</si>
  <si>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</si>
  <si>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</si>
  <si>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</si>
  <si>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</si>
  <si>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</si>
  <si>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</si>
  <si>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</si>
  <si>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</si>
  <si>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</si>
  <si>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</si>
  <si>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</si>
  <si>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</si>
  <si>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</si>
  <si>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</si>
  <si>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</si>
  <si>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</si>
  <si>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</si>
  <si>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</si>
  <si>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</si>
  <si>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</si>
  <si>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</si>
  <si>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</si>
  <si>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</si>
  <si>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</si>
  <si>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</si>
  <si>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</si>
  <si>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</si>
  <si>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</si>
  <si>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</si>
  <si>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</si>
  <si>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</si>
  <si>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</si>
  <si>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</si>
  <si>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</si>
  <si>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</si>
  <si>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</si>
  <si>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</si>
  <si>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</si>
  <si>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</si>
  <si>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</si>
  <si>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</si>
  <si>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</si>
  <si>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</si>
  <si>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</si>
  <si>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</si>
  <si>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</si>
  <si>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</si>
  <si>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</si>
  <si>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</si>
  <si>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</si>
  <si>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</si>
  <si>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</si>
  <si>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</si>
  <si>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</si>
  <si>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</si>
  <si>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</si>
  <si>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</si>
  <si>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</si>
  <si>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</si>
  <si>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</si>
  <si>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</si>
  <si>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</si>
  <si>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</si>
  <si>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</si>
  <si>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</si>
  <si>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</si>
  <si>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</si>
  <si>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</si>
  <si>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</si>
  <si>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</si>
  <si>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</si>
  <si>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</si>
  <si>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</si>
  <si>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</si>
  <si>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</si>
  <si>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</si>
  <si>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</si>
  <si>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</si>
  <si>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</si>
  <si>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</si>
  <si>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</si>
  <si>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</si>
  <si>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</si>
  <si>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</si>
  <si>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</si>
  <si>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</si>
  <si>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</si>
  <si>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</si>
  <si>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</si>
  <si>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</si>
  <si>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</si>
  <si>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</si>
  <si>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</si>
  <si>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</si>
  <si>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</si>
  <si>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</si>
  <si>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</si>
  <si>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</si>
  <si>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</si>
  <si>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</si>
  <si>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</si>
  <si>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</si>
  <si>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</si>
  <si>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</si>
  <si>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</si>
  <si>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</si>
  <si>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</si>
  <si>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</si>
  <si>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</si>
  <si>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</si>
  <si>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</si>
  <si>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</si>
  <si>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</si>
  <si>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</si>
  <si>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</si>
  <si>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</si>
  <si>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</si>
  <si>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</si>
  <si>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</si>
  <si>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</si>
  <si>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</si>
  <si>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</si>
  <si>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</si>
  <si>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</si>
  <si>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</si>
  <si>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</si>
  <si>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</si>
  <si>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</si>
  <si>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</si>
  <si>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</si>
  <si>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</si>
  <si>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</si>
  <si>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</si>
  <si>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</si>
  <si>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</si>
  <si>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</si>
  <si>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</si>
  <si>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</si>
  <si>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</si>
  <si>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</si>
  <si>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</si>
  <si>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</si>
  <si>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</si>
  <si>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</si>
  <si>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</si>
  <si>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</si>
  <si>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</si>
  <si>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</si>
  <si>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</si>
  <si>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</si>
  <si>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</si>
  <si>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</si>
  <si>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</si>
  <si>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</si>
  <si>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</si>
  <si>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</si>
  <si>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</si>
  <si>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</si>
  <si>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</si>
  <si>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</si>
  <si>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</si>
  <si>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</si>
  <si>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</si>
  <si>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</si>
  <si>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</si>
  <si>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</si>
  <si>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</si>
  <si>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</si>
  <si>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</si>
  <si>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</si>
  <si>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</si>
  <si>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</si>
  <si>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</si>
  <si>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</si>
  <si>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</si>
  <si>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</si>
  <si>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</si>
  <si>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</si>
  <si>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</si>
  <si>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</si>
  <si>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</si>
  <si>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</si>
  <si>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</si>
  <si>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</si>
  <si>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</si>
  <si>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</si>
  <si>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</si>
  <si>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</si>
  <si>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</si>
  <si>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</si>
  <si>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</si>
  <si>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</si>
  <si>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</si>
  <si>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</si>
  <si>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</si>
  <si>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</si>
  <si>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</si>
  <si>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</si>
  <si>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</si>
  <si>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</si>
  <si>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</si>
  <si>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</si>
  <si>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</si>
  <si>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</si>
  <si>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</si>
  <si>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</si>
  <si>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</si>
  <si>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</si>
  <si>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</si>
  <si>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</si>
  <si>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</si>
  <si>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</si>
  <si>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</si>
  <si>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</si>
  <si>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</si>
  <si>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</si>
  <si>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</si>
  <si>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</si>
  <si>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</si>
  <si>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</si>
  <si>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</si>
  <si>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</si>
  <si>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</si>
  <si>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</si>
  <si>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</si>
  <si>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</si>
  <si>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</si>
  <si>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</si>
  <si>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</si>
  <si>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</si>
  <si>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</si>
  <si>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</si>
  <si>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</si>
  <si>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</si>
  <si>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</si>
  <si>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</si>
  <si>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</si>
  <si>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</si>
  <si>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</si>
  <si>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</si>
  <si>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</si>
  <si>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</si>
  <si>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</si>
  <si>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</si>
  <si>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</si>
  <si>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</si>
  <si>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</si>
  <si>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</si>
  <si>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</si>
  <si>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</si>
  <si>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</si>
  <si>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</si>
  <si>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</si>
  <si>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</si>
  <si>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</si>
  <si>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</si>
  <si>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</si>
  <si>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</si>
  <si>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</si>
  <si>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</si>
  <si>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</si>
  <si>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</si>
  <si>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</si>
  <si>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</si>
  <si>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</si>
  <si>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</si>
  <si>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</si>
  <si>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</si>
  <si>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</si>
  <si>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</si>
  <si>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</si>
  <si>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</si>
  <si>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</si>
  <si>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</si>
  <si>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</si>
  <si>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</si>
  <si>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</si>
  <si>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</si>
  <si>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</si>
  <si>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</si>
  <si>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</si>
  <si>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</si>
  <si>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</si>
  <si>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</si>
  <si>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</si>
  <si>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</si>
  <si>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</si>
  <si>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</si>
  <si>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</si>
  <si>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</si>
  <si>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</si>
  <si>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</si>
  <si>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</si>
  <si>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</si>
  <si>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</si>
  <si>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</si>
  <si>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</si>
  <si>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</si>
  <si>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</si>
  <si>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</si>
  <si>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</si>
  <si>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</si>
  <si>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</si>
  <si>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</si>
  <si>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</si>
  <si>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</si>
  <si>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</si>
  <si>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</si>
  <si>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</si>
  <si>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</si>
  <si>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</si>
  <si>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</si>
  <si>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</si>
  <si>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</si>
  <si>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</si>
  <si>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</si>
  <si>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</si>
  <si>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</si>
  <si>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</si>
  <si>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</si>
  <si>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</si>
  <si>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</si>
  <si>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</si>
  <si>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</si>
  <si>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</si>
  <si>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</si>
  <si>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</si>
  <si>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</si>
  <si>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</si>
  <si>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</si>
  <si>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</si>
  <si>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</si>
  <si>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</si>
  <si>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</si>
  <si>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</si>
  <si>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</si>
  <si>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</si>
  <si>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</si>
  <si>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</si>
  <si>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</si>
  <si>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</si>
  <si>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</si>
  <si>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</si>
  <si>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</si>
  <si>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</si>
  <si>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</si>
  <si>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</si>
  <si>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</si>
  <si>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</si>
  <si>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</si>
  <si>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</si>
  <si>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</si>
  <si>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</si>
  <si>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</si>
  <si>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</si>
  <si>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</si>
  <si>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</si>
  <si>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</si>
  <si>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</si>
  <si>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</si>
  <si>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</si>
  <si>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</si>
  <si>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</si>
  <si>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</si>
  <si>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</si>
  <si>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</si>
  <si>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</si>
  <si>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</si>
  <si>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</si>
  <si>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</si>
  <si>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</si>
  <si>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</si>
  <si>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</si>
  <si>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</si>
  <si>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</si>
  <si>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</si>
  <si>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</si>
  <si>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</si>
  <si>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</si>
  <si>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</si>
  <si>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</si>
  <si>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</si>
  <si>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</si>
  <si>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</si>
  <si>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</si>
  <si>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</si>
  <si>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</si>
  <si>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</si>
  <si>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</si>
  <si>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</si>
  <si>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</si>
  <si>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</si>
  <si>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</si>
  <si>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</si>
  <si>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</si>
  <si>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</si>
  <si>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</si>
  <si>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</si>
  <si>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</si>
  <si>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</si>
  <si>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</si>
  <si>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</si>
  <si>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</si>
  <si>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</si>
  <si>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</si>
  <si>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</si>
  <si>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</si>
  <si>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</si>
  <si>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</si>
  <si>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</si>
  <si>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</si>
  <si>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</si>
  <si>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</si>
  <si>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</si>
  <si>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</si>
  <si>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</si>
  <si>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</si>
  <si>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</si>
  <si>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</si>
  <si>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</si>
  <si>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</si>
  <si>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</si>
  <si>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</si>
  <si>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</si>
  <si>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</si>
  <si>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</si>
  <si>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</si>
  <si>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</si>
  <si>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</si>
  <si>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</si>
  <si>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</si>
  <si>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</si>
  <si>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</si>
  <si>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</si>
  <si>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</si>
  <si>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</si>
  <si>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</si>
  <si>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</si>
  <si>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</si>
  <si>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</si>
  <si>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</si>
  <si>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</si>
  <si>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</si>
  <si>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</si>
  <si>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</si>
  <si>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</si>
  <si>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</si>
  <si>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</si>
  <si>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</si>
  <si>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</si>
  <si>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</si>
  <si>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</si>
  <si>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</si>
  <si>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</si>
  <si>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</si>
  <si>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</si>
  <si>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</si>
  <si>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</si>
  <si>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</si>
  <si>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</si>
  <si>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</si>
  <si>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</si>
  <si>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</si>
  <si>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</si>
  <si>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</si>
  <si>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</si>
  <si>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</si>
  <si>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</si>
  <si>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</si>
  <si>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</si>
  <si>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</si>
  <si>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</si>
  <si>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</si>
  <si>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</si>
  <si>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</si>
  <si>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</si>
  <si>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</si>
  <si>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</si>
  <si>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</si>
  <si>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</si>
  <si>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</si>
  <si>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</si>
  <si>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</si>
  <si>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</si>
  <si>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</si>
  <si>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</si>
  <si>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</si>
  <si>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</si>
  <si>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</si>
  <si>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</si>
  <si>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</si>
  <si>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</si>
  <si>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</si>
  <si>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</si>
  <si>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</si>
  <si>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</si>
  <si>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</si>
  <si>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</si>
  <si>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</si>
  <si>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</si>
  <si>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</si>
  <si>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</si>
  <si>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</si>
  <si>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</si>
  <si>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</si>
  <si>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</si>
  <si>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</si>
  <si>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</si>
  <si>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</si>
  <si>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</si>
  <si>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</si>
  <si>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</si>
  <si>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</si>
  <si>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</si>
  <si>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</si>
  <si>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</si>
  <si>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</si>
  <si>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</si>
  <si>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</si>
  <si>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</si>
  <si>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</si>
  <si>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</si>
  <si>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</si>
  <si>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</si>
  <si>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</si>
  <si>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</si>
  <si>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</si>
  <si>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</si>
  <si>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</si>
  <si>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</si>
  <si>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</si>
  <si>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</si>
  <si>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</si>
  <si>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</si>
  <si>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</si>
  <si>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</si>
  <si>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</si>
  <si>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</si>
  <si>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</si>
  <si>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</si>
  <si>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</si>
  <si>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</si>
  <si>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</si>
  <si>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</si>
  <si>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</si>
  <si>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</si>
  <si>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</si>
  <si>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</si>
  <si>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</si>
  <si>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</si>
  <si>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</si>
  <si>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</si>
  <si>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</si>
  <si>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</si>
  <si>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</si>
  <si>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</si>
  <si>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</si>
  <si>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</si>
  <si>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</si>
  <si>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</si>
  <si>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</si>
  <si>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</si>
  <si>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</si>
  <si>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</si>
  <si>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</si>
  <si>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</si>
  <si>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</si>
  <si>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</si>
  <si>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</si>
  <si>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</si>
  <si>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</si>
  <si>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</si>
  <si>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</si>
  <si>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</si>
  <si>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</si>
  <si>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</si>
  <si>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</si>
  <si>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</si>
  <si>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</si>
  <si>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</si>
  <si>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</si>
  <si>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</si>
  <si>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</si>
  <si>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</si>
  <si>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</si>
  <si>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</si>
  <si>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</si>
  <si>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</si>
  <si>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</si>
  <si>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</si>
  <si>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</si>
  <si>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</si>
  <si>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</si>
  <si>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</si>
  <si>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</si>
  <si>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</si>
  <si>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</si>
  <si>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</si>
  <si>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</si>
  <si>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</si>
  <si>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</si>
  <si>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</si>
  <si>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</si>
  <si>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</si>
  <si>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</si>
  <si>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</si>
  <si>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</si>
  <si>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</si>
  <si>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</si>
  <si>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</si>
  <si>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</si>
  <si>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</si>
  <si>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</si>
  <si>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</si>
  <si>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</si>
  <si>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</si>
  <si>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</si>
  <si>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</si>
  <si>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</si>
  <si>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</si>
  <si>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</si>
  <si>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</si>
  <si>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</si>
  <si>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</si>
  <si>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</si>
  <si>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</si>
  <si>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</si>
  <si>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</si>
  <si>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</si>
  <si>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</si>
  <si>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</si>
  <si>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</si>
  <si>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</si>
  <si>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</si>
  <si>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</si>
  <si>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</si>
  <si>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</si>
  <si>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</si>
  <si>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</si>
  <si>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</si>
  <si>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</si>
  <si>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</si>
  <si>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</si>
  <si>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</si>
  <si>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</si>
  <si>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</si>
  <si>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</si>
  <si>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</si>
  <si>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</si>
  <si>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</si>
  <si>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</si>
  <si>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</si>
  <si>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</si>
  <si>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</si>
  <si>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</si>
  <si>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</si>
  <si>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</si>
  <si>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</si>
  <si>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</si>
  <si>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</si>
  <si>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</si>
  <si>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</si>
  <si>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</si>
  <si>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</si>
  <si>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</si>
  <si>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</si>
  <si>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</si>
  <si>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</si>
  <si>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</si>
  <si>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</si>
  <si>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</si>
  <si>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</si>
  <si>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</si>
  <si>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</si>
  <si>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</si>
  <si>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</si>
  <si>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</si>
  <si>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</si>
  <si>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</si>
  <si>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</si>
  <si>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</si>
  <si>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</si>
  <si>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</si>
  <si>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</si>
  <si>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</si>
  <si>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</si>
  <si>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</si>
  <si>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</si>
  <si>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</si>
  <si>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</si>
  <si>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</si>
  <si>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</si>
  <si>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</si>
  <si>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</si>
  <si>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</si>
  <si>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</si>
  <si>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</si>
  <si>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</si>
  <si>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</si>
  <si>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</si>
  <si>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</si>
  <si>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</si>
  <si>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</si>
  <si>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</si>
  <si>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</si>
  <si>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</si>
  <si>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</si>
  <si>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</si>
  <si>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</si>
  <si>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</si>
  <si>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</si>
  <si>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</si>
  <si>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</si>
  <si>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</si>
  <si>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</si>
  <si>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</si>
  <si>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</si>
  <si>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</si>
  <si>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</si>
  <si>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</si>
  <si>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</si>
  <si>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</si>
  <si>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</si>
  <si>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</si>
  <si>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</si>
  <si>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</si>
  <si>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</si>
  <si>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</si>
  <si>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</si>
  <si>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</si>
  <si>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</si>
  <si>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</si>
  <si>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</si>
  <si>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</si>
  <si>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</si>
  <si>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</si>
  <si>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</si>
  <si>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</si>
  <si>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</si>
  <si>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</si>
  <si>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</si>
  <si>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</si>
  <si>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</si>
  <si>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</si>
  <si>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</si>
  <si>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</si>
  <si>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</si>
  <si>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</si>
  <si>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</si>
  <si>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</si>
  <si>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</si>
  <si>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</si>
  <si>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</si>
  <si>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</si>
  <si>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</si>
  <si>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</si>
  <si>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</si>
  <si>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</si>
  <si>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</si>
  <si>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</si>
  <si>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</si>
  <si>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</si>
  <si>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</si>
  <si>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</si>
  <si>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</si>
  <si>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</si>
  <si>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</si>
  <si>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</si>
  <si>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</si>
  <si>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</si>
  <si>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</si>
  <si>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</si>
  <si>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</si>
  <si>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</si>
  <si>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</si>
  <si>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</si>
  <si>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</si>
  <si>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</si>
  <si>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</si>
  <si>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</si>
  <si>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</si>
  <si>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</si>
  <si>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</si>
  <si>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</si>
  <si>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</si>
  <si>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</si>
  <si>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</si>
  <si>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</si>
  <si>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</si>
  <si>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</si>
  <si>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</si>
  <si>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</si>
  <si>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</si>
  <si>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</si>
  <si>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</si>
  <si>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</si>
  <si>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</si>
  <si>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</si>
  <si>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</si>
  <si>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</si>
  <si>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</si>
  <si>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</si>
  <si>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</si>
  <si>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</si>
  <si>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</si>
  <si>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</si>
  <si>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</si>
  <si>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</si>
  <si>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</si>
  <si>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</si>
  <si>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</si>
  <si>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</si>
  <si>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</si>
  <si>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</si>
  <si>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</si>
  <si>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</si>
  <si>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</si>
  <si>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</si>
  <si>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</si>
  <si>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</si>
  <si>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</si>
  <si>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</si>
  <si>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</si>
  <si>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</si>
  <si>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</si>
  <si>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</si>
  <si>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</si>
  <si>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</si>
  <si>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</si>
  <si>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</si>
  <si>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</si>
  <si>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</si>
  <si>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</si>
  <si>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</si>
  <si>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</si>
  <si>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</si>
  <si>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</si>
  <si>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</si>
  <si>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</si>
  <si>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</si>
  <si>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</si>
  <si>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</si>
  <si>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</si>
  <si>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</si>
  <si>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</si>
  <si>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</si>
  <si>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</si>
  <si>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</si>
  <si>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</si>
  <si>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</si>
  <si>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</si>
  <si>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</si>
  <si>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</si>
  <si>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</si>
  <si>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</si>
  <si>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</si>
  <si>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</si>
  <si>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</si>
  <si>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</si>
  <si>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</si>
  <si>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</si>
  <si>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</si>
  <si>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</si>
  <si>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</si>
  <si>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</si>
  <si>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</si>
  <si>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</si>
  <si>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</si>
  <si>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</si>
  <si>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</si>
  <si>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</si>
  <si>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</si>
  <si>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</si>
  <si>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</si>
  <si>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</si>
  <si>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</si>
  <si>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</si>
  <si>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</si>
  <si>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</si>
  <si>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</si>
  <si>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</si>
  <si>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</si>
  <si>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</si>
  <si>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</si>
  <si>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</si>
  <si>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</si>
  <si>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</si>
  <si>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</si>
  <si>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</si>
  <si>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</si>
  <si>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</si>
  <si>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</si>
  <si>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</si>
  <si>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</si>
  <si>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</si>
  <si>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</si>
  <si>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</si>
  <si>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</si>
  <si>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</si>
  <si>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</si>
  <si>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</si>
  <si>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</si>
  <si>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</si>
  <si>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</si>
  <si>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</si>
  <si>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</si>
  <si>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</si>
  <si>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</si>
  <si>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</si>
  <si>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</si>
  <si>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</si>
  <si>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</si>
  <si>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</si>
  <si>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</si>
  <si>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</si>
  <si>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</si>
  <si>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</si>
  <si>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</si>
  <si>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</si>
  <si>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</si>
  <si>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</si>
  <si>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</si>
  <si>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</si>
  <si>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</si>
  <si>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</si>
  <si>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</si>
  <si>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</si>
  <si>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</si>
  <si>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</si>
  <si>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</si>
  <si>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</si>
  <si>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</si>
  <si>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</si>
  <si>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</si>
  <si>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</si>
  <si>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</si>
  <si>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</si>
  <si>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</si>
  <si>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</si>
  <si>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</si>
  <si>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</si>
  <si>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</si>
  <si>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</si>
  <si>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</si>
  <si>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</si>
  <si>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</si>
  <si>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</si>
  <si>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</si>
  <si>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</si>
  <si>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</si>
  <si>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</si>
  <si>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</si>
  <si>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</si>
  <si>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</si>
  <si>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</si>
  <si>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</si>
  <si>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</si>
  <si>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</si>
  <si>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</si>
  <si>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</si>
  <si>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</si>
  <si>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</si>
  <si>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</si>
  <si>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</si>
  <si>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</si>
  <si>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</si>
  <si>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</si>
  <si>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</si>
  <si>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</si>
  <si>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</si>
  <si>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</si>
  <si>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</si>
  <si>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</si>
  <si>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</si>
  <si>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</si>
  <si>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</si>
  <si>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</si>
  <si>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</si>
  <si>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</si>
  <si>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</si>
  <si>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</si>
  <si>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</si>
  <si>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</si>
  <si>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</si>
  <si>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</si>
  <si>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</si>
  <si>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</si>
  <si>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</si>
  <si>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</si>
  <si>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</si>
  <si>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</si>
  <si>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</si>
  <si>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</si>
  <si>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</si>
  <si>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</si>
  <si>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</si>
  <si>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</si>
  <si>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</si>
  <si>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</si>
  <si>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</si>
  <si>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</si>
  <si>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</si>
  <si>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</si>
  <si>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</si>
  <si>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</si>
  <si>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</si>
  <si>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</si>
  <si>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</si>
  <si>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</si>
  <si>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</si>
  <si>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</si>
  <si>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</si>
  <si>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</si>
  <si>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</si>
  <si>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</si>
  <si>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</si>
  <si>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</si>
  <si>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</si>
  <si>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</si>
  <si>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</si>
  <si>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</si>
  <si>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</si>
  <si>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</si>
  <si>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</si>
  <si>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</si>
  <si>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</si>
  <si>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</si>
  <si>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</si>
  <si>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</si>
  <si>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</si>
  <si>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</si>
  <si>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</si>
  <si>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</si>
  <si>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</si>
  <si>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</si>
  <si>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</si>
  <si>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</si>
  <si>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</si>
  <si>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</si>
  <si>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</si>
  <si>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</si>
  <si>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</si>
  <si>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</si>
  <si>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</si>
  <si>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</si>
  <si>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</si>
  <si>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</si>
  <si>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</si>
  <si>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</si>
  <si>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</si>
  <si>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</si>
  <si>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</si>
  <si>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</si>
  <si>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</si>
  <si>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</si>
  <si>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</si>
  <si>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</si>
  <si>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</si>
  <si>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</si>
  <si>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</si>
  <si>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</si>
  <si>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</si>
  <si>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</si>
  <si>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</si>
  <si>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</si>
  <si>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</si>
  <si>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</si>
  <si>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</si>
  <si>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</si>
  <si>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</si>
  <si>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</si>
  <si>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</si>
  <si>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</si>
  <si>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</si>
  <si>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</si>
  <si>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</si>
  <si>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</si>
  <si>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</si>
  <si>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</si>
  <si>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</si>
  <si>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</si>
  <si>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</si>
  <si>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</si>
  <si>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</si>
  <si>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</si>
  <si>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</si>
  <si>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</si>
  <si>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</si>
  <si>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</si>
  <si>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</si>
  <si>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</si>
  <si>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</si>
  <si>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</si>
  <si>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</si>
  <si>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</si>
  <si>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</si>
  <si>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</si>
  <si>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</si>
  <si>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</si>
  <si>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</si>
  <si>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</si>
  <si>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</si>
  <si>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</si>
  <si>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</si>
  <si>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</si>
  <si>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</si>
  <si>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</si>
  <si>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</si>
  <si>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</si>
  <si>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</si>
  <si>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</si>
  <si>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</si>
  <si>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</si>
  <si>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</si>
  <si>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</si>
  <si>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</si>
  <si>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</si>
  <si>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</si>
  <si>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</si>
  <si>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</si>
  <si>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</si>
  <si>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</si>
  <si>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</si>
  <si>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</si>
  <si>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</si>
  <si>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</si>
  <si>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</si>
  <si>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</si>
  <si>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</si>
  <si>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</si>
  <si>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</si>
  <si>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</si>
  <si>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</si>
  <si>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</si>
  <si>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</si>
  <si>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</si>
  <si>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</si>
  <si>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</si>
  <si>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</si>
  <si>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</si>
  <si>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</si>
  <si>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</si>
  <si>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</si>
  <si>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</si>
  <si>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</si>
  <si>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</si>
  <si>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</si>
  <si>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</si>
  <si>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</si>
  <si>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</si>
  <si>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</si>
  <si>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</si>
  <si>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</si>
  <si>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</si>
  <si>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</si>
  <si>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</si>
  <si>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</si>
  <si>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</si>
  <si>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</si>
  <si>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</si>
  <si>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</si>
  <si>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</si>
  <si>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</si>
  <si>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</si>
  <si>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</si>
  <si>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</si>
  <si>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</si>
  <si>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</si>
  <si>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</si>
  <si>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</si>
  <si>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</si>
  <si>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</si>
  <si>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</si>
  <si>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</si>
  <si>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</si>
  <si>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</si>
  <si>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</si>
  <si>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</si>
  <si>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</si>
  <si>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</si>
  <si>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</si>
  <si>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</si>
  <si>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</si>
  <si>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</si>
  <si>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</si>
  <si>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</si>
  <si>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</si>
  <si>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</si>
  <si>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</si>
  <si>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</si>
  <si>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</si>
  <si>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</si>
  <si>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</si>
  <si>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</si>
  <si>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</si>
  <si>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</si>
  <si>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</si>
  <si>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</si>
  <si>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</si>
  <si>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</si>
  <si>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</si>
  <si>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</si>
  <si>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</si>
  <si>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</si>
  <si>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</si>
  <si>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</si>
  <si>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</si>
  <si>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</si>
  <si>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</si>
  <si>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</si>
  <si>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</si>
  <si>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</si>
  <si>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</si>
  <si>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</si>
  <si>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</si>
  <si>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</si>
  <si>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</si>
  <si>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</si>
  <si>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</si>
  <si>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</si>
  <si>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</si>
  <si>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</si>
  <si>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</si>
  <si>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</si>
  <si>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</si>
  <si>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</si>
  <si>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</si>
  <si>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</si>
  <si>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</si>
  <si>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</si>
  <si>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</si>
  <si>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</si>
  <si>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</si>
  <si>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</si>
  <si>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</si>
  <si>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</si>
  <si>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</si>
  <si>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</si>
  <si>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</si>
  <si>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</si>
  <si>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</si>
  <si>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</si>
  <si>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</si>
  <si>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</si>
  <si>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</si>
  <si>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</si>
  <si>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</si>
  <si>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</si>
  <si>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</si>
  <si>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</si>
  <si>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</si>
  <si>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</si>
  <si>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</si>
  <si>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</si>
  <si>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</si>
  <si>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</si>
  <si>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</si>
  <si>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</si>
  <si>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</si>
  <si>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</si>
  <si>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</si>
  <si>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</si>
  <si>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</si>
  <si>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</si>
  <si>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</si>
  <si>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</si>
  <si>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</si>
  <si>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</si>
  <si>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</si>
  <si>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</si>
  <si>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</si>
  <si>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</si>
  <si>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</si>
  <si>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</si>
  <si>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</si>
  <si>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</si>
  <si>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</si>
  <si>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</si>
  <si>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</si>
  <si>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</si>
  <si>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</si>
  <si>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</si>
  <si>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</si>
  <si>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</si>
  <si>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</si>
  <si>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</si>
  <si>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</si>
  <si>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</si>
  <si>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</si>
  <si>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</si>
  <si>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</si>
  <si>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</si>
  <si>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</si>
  <si>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</si>
  <si>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</si>
  <si>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</si>
  <si>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</si>
  <si>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</si>
  <si>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</si>
  <si>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</si>
  <si>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</si>
  <si>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</si>
  <si>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</si>
  <si>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</si>
  <si>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</si>
  <si>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</si>
  <si>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</si>
  <si>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</si>
  <si>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</si>
  <si>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</si>
  <si>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</si>
  <si>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</si>
  <si>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</si>
  <si>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</si>
  <si>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</si>
  <si>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</si>
  <si>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</si>
  <si>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</si>
  <si>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</si>
  <si>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</si>
  <si>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</si>
  <si>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</si>
  <si>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</si>
  <si>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</si>
  <si>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</si>
  <si>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</si>
  <si>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</si>
  <si>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</si>
  <si>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</si>
  <si>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</si>
  <si>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</si>
  <si>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</si>
  <si>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</si>
  <si>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</si>
  <si>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</si>
  <si>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</si>
  <si>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</si>
  <si>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</si>
  <si>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</si>
  <si>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</si>
  <si>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</si>
  <si>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</si>
  <si>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</si>
  <si>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</si>
  <si>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</si>
  <si>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</si>
  <si>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</si>
  <si>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</si>
  <si>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</si>
  <si>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</si>
  <si>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</si>
  <si>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</si>
  <si>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</si>
  <si>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</si>
  <si>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</si>
  <si>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</si>
  <si>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</si>
  <si>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</si>
  <si>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</si>
  <si>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</si>
  <si>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</si>
  <si>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</si>
  <si>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</si>
  <si>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</si>
  <si>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</si>
  <si>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</si>
  <si>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</si>
  <si>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</si>
  <si>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</si>
  <si>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</si>
  <si>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</si>
  <si>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</si>
  <si>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</si>
  <si>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</si>
  <si>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</si>
  <si>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</si>
  <si>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</si>
  <si>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</si>
  <si>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</si>
  <si>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</si>
  <si>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</si>
  <si>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</si>
  <si>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</si>
  <si>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</si>
  <si>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</si>
  <si>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</si>
  <si>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</si>
  <si>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</si>
  <si>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</si>
  <si>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</si>
  <si>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</si>
  <si>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</si>
  <si>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</si>
  <si>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</si>
  <si>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</si>
  <si>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</si>
  <si>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</si>
  <si>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</si>
  <si>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</si>
  <si>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</si>
  <si>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</si>
  <si>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</si>
  <si>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</si>
  <si>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</si>
  <si>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</si>
  <si>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</si>
  <si>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</si>
  <si>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</si>
  <si>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</si>
  <si>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</si>
  <si>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</si>
  <si>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</si>
  <si>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</si>
  <si>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</si>
  <si>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</si>
  <si>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</si>
  <si>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</si>
  <si>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</si>
  <si>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</si>
  <si>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</si>
  <si>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</si>
  <si>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</si>
  <si>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</si>
  <si>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</si>
  <si>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</si>
  <si>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</si>
  <si>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</si>
  <si>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</si>
  <si>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</si>
  <si>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</si>
  <si>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</si>
  <si>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</si>
  <si>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</si>
  <si>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</si>
  <si>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</si>
  <si>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</si>
  <si>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</si>
  <si>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</si>
  <si>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</si>
  <si>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</si>
  <si>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</si>
  <si>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</si>
  <si>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</si>
  <si>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</si>
  <si>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</si>
  <si>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</si>
  <si>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</si>
  <si>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</si>
  <si>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</si>
  <si>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</si>
  <si>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</si>
  <si>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</si>
  <si>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</si>
  <si>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</si>
  <si>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</si>
  <si>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</si>
  <si>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</si>
  <si>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</si>
  <si>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</si>
  <si>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</si>
  <si>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</si>
  <si>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</si>
  <si>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</si>
  <si>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</si>
  <si>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</si>
  <si>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</si>
  <si>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</si>
  <si>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</si>
  <si>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</si>
  <si>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</si>
  <si>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</si>
  <si>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</si>
  <si>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</si>
  <si>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</si>
  <si>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</si>
  <si>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</si>
  <si>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</si>
  <si>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</si>
  <si>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</si>
  <si>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</si>
  <si>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</si>
  <si>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</si>
  <si>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</si>
  <si>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</si>
  <si>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</si>
  <si>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</si>
  <si>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</si>
  <si>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</si>
  <si>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</si>
  <si>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</si>
  <si>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</si>
  <si>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</si>
  <si>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</si>
  <si>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</si>
  <si>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</si>
  <si>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</si>
  <si>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</si>
  <si>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</si>
  <si>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</si>
  <si>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</si>
  <si>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</si>
  <si>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</si>
  <si>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</si>
  <si>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</si>
  <si>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</si>
  <si>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</si>
  <si>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</si>
  <si>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</si>
  <si>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</si>
  <si>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</si>
  <si>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</si>
  <si>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</si>
  <si>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</si>
  <si>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</si>
  <si>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</si>
  <si>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</si>
  <si>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</si>
  <si>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</si>
  <si>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</si>
  <si>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</si>
  <si>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</si>
  <si>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</si>
  <si>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</si>
  <si>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</si>
  <si>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</si>
  <si>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</si>
  <si>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</si>
  <si>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</si>
  <si>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</si>
  <si>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</si>
  <si>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</si>
  <si>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</si>
  <si>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</si>
  <si>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</si>
  <si>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</si>
  <si>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</si>
  <si>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</si>
  <si>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</si>
  <si>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</si>
  <si>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</si>
  <si>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</si>
  <si>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</si>
  <si>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</si>
  <si>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</si>
  <si>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</si>
  <si>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</si>
  <si>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</si>
  <si>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</si>
  <si>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</si>
  <si>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</si>
  <si>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</si>
  <si>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</si>
  <si>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</si>
  <si>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</si>
  <si>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</si>
  <si>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</si>
  <si>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</si>
  <si>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</si>
  <si>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</si>
  <si>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</si>
  <si>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</si>
  <si>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</si>
  <si>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</si>
  <si>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</si>
  <si>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</si>
  <si>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</si>
  <si>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</si>
  <si>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</si>
  <si>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</si>
  <si>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</si>
  <si>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</si>
  <si>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</si>
  <si>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</si>
  <si>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</si>
  <si>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</si>
  <si>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</si>
  <si>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</si>
  <si>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</si>
  <si>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</si>
  <si>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</si>
  <si>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</si>
  <si>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</si>
  <si>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</si>
  <si>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</si>
  <si>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</si>
  <si>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</si>
  <si>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</si>
  <si>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</si>
  <si>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</si>
  <si>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</si>
  <si>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</si>
  <si>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</si>
  <si>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</si>
  <si>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</si>
  <si>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</si>
  <si>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</si>
  <si>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</si>
  <si>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</si>
  <si>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</si>
  <si>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</si>
  <si>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</si>
  <si>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</si>
  <si>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</si>
  <si>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</si>
  <si>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</si>
  <si>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</si>
  <si>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</si>
  <si>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</si>
  <si>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</si>
  <si>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</si>
  <si>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</si>
  <si>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</si>
  <si>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</si>
  <si>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</si>
  <si>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</si>
  <si>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</si>
  <si>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</si>
  <si>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</si>
  <si>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</si>
  <si>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</si>
  <si>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</si>
  <si>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</si>
  <si>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</si>
  <si>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</si>
  <si>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</si>
  <si>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</si>
  <si>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</si>
  <si>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</si>
  <si>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</si>
  <si>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</si>
  <si>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</si>
  <si>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</si>
  <si>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</si>
  <si>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</si>
  <si>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</si>
  <si>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</si>
  <si>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</si>
  <si>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</si>
  <si>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</si>
  <si>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</si>
  <si>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</si>
  <si>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</si>
  <si>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</si>
  <si>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</si>
  <si>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</si>
  <si>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</si>
  <si>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</si>
  <si>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</si>
  <si>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</si>
  <si>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</si>
  <si>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</si>
  <si>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</si>
  <si>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</si>
  <si>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</si>
  <si>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</si>
  <si>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</si>
  <si>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</si>
  <si>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</si>
  <si>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</si>
  <si>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</si>
  <si>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</si>
  <si>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</si>
  <si>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</si>
  <si>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</si>
  <si>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</si>
  <si>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</si>
  <si>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</si>
  <si>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</si>
  <si>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</si>
  <si>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</si>
  <si>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</si>
  <si>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</si>
  <si>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</si>
  <si>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</si>
  <si>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</si>
  <si>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</si>
  <si>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</si>
  <si>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</si>
  <si>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</si>
  <si>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</si>
  <si>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</si>
  <si>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</si>
  <si>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</si>
  <si>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</si>
  <si>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</si>
  <si>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</si>
  <si>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</si>
  <si>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</si>
  <si>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</si>
  <si>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</si>
  <si>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</si>
  <si>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</si>
  <si>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</si>
  <si>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</si>
  <si>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</si>
  <si>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</si>
  <si>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</si>
  <si>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</si>
  <si>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</si>
  <si>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</si>
  <si>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</si>
  <si>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</si>
  <si>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</si>
  <si>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</si>
  <si>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</si>
  <si>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</si>
  <si>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</si>
  <si>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</si>
  <si>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</si>
  <si>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</si>
  <si>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</si>
  <si>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</si>
  <si>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</si>
  <si>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</si>
  <si>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</si>
  <si>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</si>
  <si>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</si>
  <si>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</si>
  <si>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</si>
  <si>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</si>
  <si>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</si>
  <si>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</si>
  <si>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</si>
  <si>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</si>
  <si>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</si>
  <si>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</si>
  <si>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</si>
  <si>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</si>
  <si>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</si>
  <si>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</si>
  <si>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</si>
  <si>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</si>
  <si>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</si>
  <si>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</si>
  <si>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</si>
  <si>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</si>
  <si>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</si>
  <si>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</si>
  <si>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</si>
  <si>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</si>
  <si>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</si>
  <si>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</si>
  <si>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</si>
  <si>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</si>
  <si>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</si>
  <si>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</si>
  <si>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</si>
  <si>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</si>
  <si>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</si>
  <si>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</si>
  <si>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</si>
  <si>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</si>
  <si>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</si>
  <si>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</si>
  <si>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</si>
  <si>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</si>
  <si>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</si>
  <si>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</si>
  <si>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</si>
  <si>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</si>
  <si>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</si>
  <si>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</si>
  <si>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</si>
  <si>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</si>
  <si>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</si>
  <si>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</si>
  <si>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</si>
  <si>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</si>
  <si>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</si>
  <si>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</si>
  <si>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</si>
  <si>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</si>
  <si>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</si>
  <si>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</si>
  <si>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</si>
  <si>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</si>
  <si>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</si>
  <si>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</si>
  <si>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</si>
  <si>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</si>
  <si>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</si>
  <si>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</si>
  <si>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</si>
  <si>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</si>
  <si>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</si>
  <si>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</si>
  <si>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</si>
  <si>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</si>
  <si>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</si>
  <si>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</si>
  <si>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</si>
  <si>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</si>
  <si>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</si>
  <si>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</si>
  <si>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</si>
  <si>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</si>
  <si>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</si>
  <si>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</si>
  <si>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</si>
  <si>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</si>
  <si>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</si>
  <si>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</si>
  <si>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</si>
  <si>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</si>
  <si>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</si>
  <si>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</si>
  <si>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</si>
  <si>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</si>
  <si>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</si>
  <si>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</si>
  <si>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</si>
  <si>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</si>
  <si>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</si>
  <si>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</si>
  <si>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</si>
  <si>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</si>
  <si>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</si>
  <si>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</si>
  <si>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</si>
  <si>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</si>
  <si>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</si>
  <si>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</si>
  <si>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</si>
  <si>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</si>
  <si>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</si>
  <si>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</si>
  <si>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</si>
  <si>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</si>
  <si>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</si>
  <si>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</si>
  <si>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</si>
  <si>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</si>
  <si>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</si>
  <si>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</si>
  <si>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</si>
  <si>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</si>
  <si>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</si>
  <si>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</si>
  <si>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</si>
  <si>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</si>
  <si>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</si>
  <si>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</si>
  <si>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</si>
  <si>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</si>
  <si>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</si>
  <si>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</si>
  <si>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</si>
  <si>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</si>
  <si>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</si>
  <si>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</si>
  <si>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</si>
  <si>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</si>
  <si>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</si>
  <si>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</si>
  <si>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</si>
  <si>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</si>
  <si>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</si>
  <si>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</si>
  <si>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</si>
  <si>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</si>
  <si>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</si>
  <si>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</si>
  <si>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</si>
  <si>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</si>
  <si>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</si>
  <si>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</si>
  <si>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</si>
  <si>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</si>
  <si>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</si>
  <si>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</si>
  <si>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</si>
  <si>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</si>
  <si>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</si>
  <si>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</si>
  <si>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</si>
  <si>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</si>
  <si>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</si>
  <si>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</si>
  <si>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</si>
  <si>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</si>
  <si>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</si>
  <si>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</si>
  <si>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</si>
  <si>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</si>
  <si>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</si>
  <si>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</si>
  <si>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</si>
  <si>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</si>
  <si>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</si>
  <si>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</si>
  <si>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</si>
  <si>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</si>
  <si>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</si>
  <si>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</si>
  <si>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</si>
  <si>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</si>
  <si>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</si>
  <si>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</si>
  <si>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</si>
  <si>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</si>
  <si>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</si>
  <si>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</si>
  <si>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</si>
  <si>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</si>
  <si>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</si>
  <si>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</si>
  <si>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</si>
  <si>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</si>
  <si>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</si>
  <si>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</si>
  <si>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</si>
  <si>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</si>
  <si>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</si>
  <si>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</si>
  <si>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</si>
  <si>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</si>
  <si>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</si>
  <si>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</si>
  <si>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</si>
  <si>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</si>
  <si>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</si>
  <si>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</si>
  <si>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</si>
  <si>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</si>
  <si>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</si>
  <si>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</si>
  <si>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</si>
  <si>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</si>
  <si>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</si>
  <si>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</si>
  <si>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</si>
  <si>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</si>
  <si>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</si>
  <si>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</si>
  <si>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</si>
  <si>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</si>
  <si>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</si>
  <si>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</si>
  <si>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</si>
  <si>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</si>
  <si>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</si>
  <si>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</si>
  <si>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</si>
  <si>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</si>
  <si>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</si>
  <si>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</si>
  <si>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</si>
  <si>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</si>
  <si>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</si>
  <si>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</si>
  <si>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</si>
  <si>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</si>
  <si>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</si>
  <si>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</si>
  <si>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</si>
  <si>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</si>
  <si>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</si>
  <si>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</si>
  <si>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</si>
  <si>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</si>
  <si>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</si>
  <si>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</si>
  <si>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</si>
  <si>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</si>
  <si>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</si>
  <si>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</si>
  <si>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</si>
  <si>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</si>
  <si>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</si>
  <si>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</si>
  <si>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</si>
  <si>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</si>
  <si>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</si>
  <si>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</si>
  <si>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</si>
  <si>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</si>
  <si>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</si>
  <si>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</si>
  <si>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</si>
  <si>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</si>
  <si>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</si>
  <si>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</si>
  <si>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</si>
  <si>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</si>
  <si>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</si>
  <si>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</si>
  <si>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</si>
  <si>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</si>
  <si>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</si>
  <si>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</si>
  <si>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</si>
  <si>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</si>
  <si>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</si>
  <si>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</si>
  <si>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</si>
  <si>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</si>
  <si>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</si>
  <si>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</si>
  <si>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</si>
  <si>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</si>
  <si>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</si>
  <si>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</si>
  <si>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</si>
  <si>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</si>
  <si>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</si>
  <si>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</si>
  <si>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</si>
  <si>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</si>
  <si>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</si>
  <si>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</si>
  <si>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</si>
  <si>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</si>
  <si>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</si>
  <si>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</si>
  <si>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</si>
  <si>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</si>
  <si>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</si>
  <si>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</si>
  <si>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</si>
  <si>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</si>
  <si>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</si>
  <si>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</si>
  <si>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</si>
  <si>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</si>
  <si>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</si>
  <si>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</si>
  <si>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</si>
  <si>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</si>
  <si>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</si>
  <si>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</si>
  <si>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</si>
  <si>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</si>
  <si>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</si>
  <si>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</si>
  <si>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</si>
  <si>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</si>
  <si>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</si>
  <si>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</si>
  <si>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</si>
  <si>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</si>
  <si>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</si>
  <si>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</si>
  <si>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</si>
  <si>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</si>
  <si>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</si>
  <si>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</si>
  <si>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</si>
  <si>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</si>
  <si>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</si>
  <si>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</si>
  <si>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</si>
  <si>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</si>
  <si>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</si>
  <si>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</si>
  <si>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</si>
  <si>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</si>
  <si>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</si>
  <si>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</si>
  <si>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</si>
  <si>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</si>
  <si>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</si>
  <si>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</si>
  <si>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</si>
  <si>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</si>
  <si>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</si>
  <si>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</si>
  <si>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</si>
  <si>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</si>
  <si>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</si>
  <si>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</si>
  <si>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</si>
  <si>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</si>
  <si>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</si>
  <si>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</si>
  <si>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</si>
  <si>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</si>
  <si>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</si>
  <si>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</si>
  <si>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</si>
  <si>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</si>
  <si>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</si>
  <si>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</si>
  <si>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</si>
  <si>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</si>
  <si>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</si>
  <si>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</si>
  <si>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</si>
  <si>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</si>
  <si>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</si>
  <si>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</si>
  <si>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</si>
  <si>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</si>
  <si>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</si>
  <si>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</si>
  <si>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</si>
  <si>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</si>
  <si>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</si>
  <si>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</si>
  <si>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</si>
  <si>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</si>
  <si>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</si>
  <si>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</si>
  <si>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</si>
  <si>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</si>
  <si>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</si>
  <si>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</si>
  <si>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</si>
  <si>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</si>
  <si>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</si>
  <si>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</si>
  <si>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</si>
  <si>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</si>
  <si>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</si>
  <si>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</si>
  <si>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</si>
  <si>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</si>
  <si>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</si>
  <si>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</si>
  <si>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</si>
  <si>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</si>
  <si>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</si>
  <si>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</si>
  <si>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</si>
  <si>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</si>
  <si>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</si>
  <si>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</si>
  <si>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</si>
  <si>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</si>
  <si>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</si>
  <si>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</si>
  <si>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</si>
  <si>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</si>
  <si>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</si>
  <si>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</si>
  <si>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</si>
  <si>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</si>
  <si>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</si>
  <si>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</si>
  <si>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</si>
  <si>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</si>
  <si>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</si>
  <si>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</si>
  <si>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</si>
  <si>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</si>
  <si>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</si>
  <si>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</si>
  <si>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</si>
  <si>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</si>
  <si>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</si>
  <si>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</si>
  <si>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</si>
  <si>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</si>
  <si>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</si>
  <si>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</si>
  <si>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</si>
  <si>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</si>
  <si>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</si>
  <si>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</si>
  <si>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</si>
  <si>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</si>
  <si>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</si>
  <si>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</si>
  <si>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</si>
  <si>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</si>
  <si>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</si>
  <si>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</si>
  <si>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</si>
  <si>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</si>
  <si>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</si>
  <si>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</si>
  <si>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</si>
  <si>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</si>
  <si>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</si>
  <si>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</si>
  <si>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</si>
  <si>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</si>
  <si>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</si>
  <si>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</si>
  <si>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</si>
  <si>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</si>
  <si>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</si>
  <si>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</si>
  <si>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</si>
  <si>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</si>
  <si>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</si>
  <si>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</si>
  <si>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</si>
  <si>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</si>
  <si>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</si>
  <si>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</si>
  <si>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</si>
  <si>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</si>
  <si>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</si>
  <si>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</si>
  <si>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</si>
  <si>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</si>
  <si>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</si>
  <si>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</si>
  <si>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</si>
  <si>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</si>
  <si>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</si>
  <si>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</si>
  <si>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</si>
  <si>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</si>
  <si>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</si>
  <si>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</si>
  <si>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</si>
  <si>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</si>
  <si>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</si>
  <si>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</si>
  <si>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</si>
  <si>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</si>
  <si>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</si>
  <si>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</si>
  <si>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</si>
  <si>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</si>
  <si>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</si>
  <si>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</si>
  <si>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</si>
  <si>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</si>
  <si>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</si>
  <si>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</si>
  <si>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</si>
  <si>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</si>
  <si>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</si>
  <si>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</si>
  <si>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</si>
  <si>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</si>
  <si>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</si>
  <si>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</si>
  <si>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</si>
  <si>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</si>
  <si>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</si>
  <si>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</si>
  <si>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</si>
  <si>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</si>
  <si>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</si>
  <si>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</si>
  <si>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</si>
  <si>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</si>
  <si>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</si>
  <si>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</si>
  <si>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</si>
  <si>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</si>
  <si>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</si>
  <si>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</si>
  <si>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</si>
  <si>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</si>
  <si>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</si>
  <si>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</si>
  <si>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</si>
  <si>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</si>
  <si>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</si>
  <si>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</si>
  <si>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</si>
  <si>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</si>
  <si>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</si>
  <si>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</si>
  <si>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</si>
  <si>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</si>
  <si>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</si>
  <si>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</si>
  <si>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</si>
  <si>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</si>
  <si>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</si>
  <si>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</si>
  <si>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</si>
  <si>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</si>
  <si>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</si>
  <si>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</si>
  <si>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</si>
  <si>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</si>
  <si>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</si>
  <si>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</si>
  <si>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</si>
  <si>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</si>
  <si>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</si>
  <si>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</si>
  <si>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</si>
  <si>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</si>
  <si>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</si>
  <si>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</si>
  <si>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</si>
  <si>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</si>
  <si>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</si>
  <si>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</si>
  <si>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</si>
  <si>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</si>
  <si>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</si>
  <si>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</si>
  <si>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</si>
  <si>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</si>
  <si>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</si>
  <si>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</si>
  <si>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</si>
  <si>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</si>
  <si>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</si>
  <si>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</si>
  <si>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</si>
  <si>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</si>
  <si>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</si>
  <si>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</si>
  <si>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</si>
  <si>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</si>
  <si>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</si>
  <si>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</si>
  <si>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</si>
  <si>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</si>
  <si>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</si>
  <si>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</si>
  <si>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</si>
  <si>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</si>
  <si>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</si>
  <si>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</si>
  <si>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</si>
  <si>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</si>
  <si>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</si>
  <si>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</si>
  <si>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</si>
  <si>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</si>
  <si>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</si>
  <si>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</si>
  <si>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</si>
  <si>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</si>
  <si>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</si>
  <si>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</si>
  <si>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</si>
  <si>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</si>
  <si>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</si>
  <si>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</si>
  <si>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</si>
  <si>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</si>
  <si>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</si>
  <si>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</si>
  <si>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</si>
  <si>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</si>
  <si>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</si>
  <si>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</si>
  <si>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</si>
  <si>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</si>
  <si>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</si>
  <si>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</si>
  <si>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</si>
  <si>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</si>
  <si>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</si>
  <si>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</si>
  <si>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</si>
  <si>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</si>
  <si>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</si>
  <si>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</si>
  <si>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</si>
  <si>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</si>
  <si>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</si>
  <si>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</si>
  <si>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</si>
  <si>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</si>
  <si>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</si>
  <si>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</si>
  <si>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</si>
  <si>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</si>
  <si>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</si>
  <si>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</si>
  <si>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</si>
  <si>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</si>
  <si>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</si>
  <si>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</si>
  <si>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</si>
  <si>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</si>
  <si>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</si>
  <si>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</si>
  <si>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</si>
  <si>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</si>
  <si>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</si>
  <si>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</si>
  <si>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</si>
  <si>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</si>
  <si>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</si>
  <si>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</si>
  <si>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</si>
  <si>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</si>
  <si>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</si>
  <si>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</si>
  <si>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</si>
  <si>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</si>
  <si>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</si>
  <si>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</si>
  <si>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</si>
  <si>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</si>
  <si>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</si>
  <si>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</si>
  <si>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</si>
  <si>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</si>
  <si>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</si>
  <si>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</si>
  <si>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</si>
  <si>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</si>
  <si>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</si>
  <si>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</si>
  <si>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</si>
  <si>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</si>
  <si>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</si>
  <si>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</si>
  <si>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</si>
  <si>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</si>
  <si>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</si>
  <si>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</si>
  <si>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</si>
  <si>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</si>
  <si>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</si>
  <si>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</si>
  <si>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</si>
  <si>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</si>
  <si>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</si>
  <si>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</si>
  <si>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</si>
  <si>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</si>
  <si>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</si>
  <si>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</si>
  <si>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</si>
  <si>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</si>
  <si>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</si>
  <si>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</si>
  <si>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</si>
  <si>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</si>
  <si>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</si>
  <si>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</si>
  <si>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</si>
  <si>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</si>
  <si>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</si>
  <si>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</si>
  <si>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</si>
  <si>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</si>
  <si>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</si>
  <si>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</si>
  <si>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</si>
  <si>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</si>
  <si>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</si>
  <si>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</si>
  <si>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</si>
  <si>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</si>
  <si>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</si>
  <si>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</si>
  <si>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</si>
  <si>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</si>
  <si>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</si>
  <si>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</si>
  <si>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</si>
  <si>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</si>
  <si>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</si>
  <si>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</si>
  <si>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</si>
  <si>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</si>
  <si>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</si>
  <si>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</si>
  <si>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</si>
  <si>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</si>
  <si>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</si>
  <si>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</si>
  <si>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</si>
  <si>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</si>
  <si>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</si>
  <si>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</si>
  <si>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</si>
  <si>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</si>
  <si>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</si>
  <si>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</si>
  <si>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</si>
  <si>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</si>
  <si>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</si>
  <si>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</si>
  <si>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</si>
  <si>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</si>
  <si>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</si>
  <si>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</si>
  <si>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</si>
  <si>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</si>
  <si>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</si>
  <si>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</si>
  <si>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</si>
  <si>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</si>
  <si>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</si>
  <si>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</si>
  <si>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</si>
  <si>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</si>
  <si>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</si>
  <si>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</si>
  <si>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</si>
  <si>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</si>
  <si>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</si>
  <si>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</si>
  <si>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</si>
  <si>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</si>
  <si>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</si>
  <si>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</si>
  <si>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</si>
  <si>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</si>
  <si>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</si>
  <si>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</si>
  <si>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</si>
  <si>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</si>
  <si>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</si>
  <si>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</si>
  <si>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</si>
  <si>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</si>
  <si>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</si>
  <si>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</si>
  <si>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</si>
  <si>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</si>
  <si>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</si>
  <si>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</si>
  <si>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</si>
  <si>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</si>
  <si>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</si>
  <si>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</si>
  <si>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</si>
  <si>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</si>
  <si>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</si>
  <si>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</si>
  <si>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</si>
  <si>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</si>
  <si>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</si>
  <si>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</si>
  <si>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</si>
  <si>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</si>
  <si>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</si>
  <si>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</si>
  <si>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</si>
  <si>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</si>
  <si>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</si>
  <si>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</si>
  <si>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</si>
  <si>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</si>
  <si>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</si>
  <si>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</si>
  <si>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</si>
  <si>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</si>
  <si>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</si>
  <si>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</si>
  <si>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</si>
  <si>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</si>
  <si>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</si>
  <si>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</si>
  <si>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</si>
  <si>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</si>
  <si>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</si>
  <si>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</si>
  <si>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</si>
  <si>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</si>
  <si>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</si>
  <si>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</si>
  <si>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</si>
  <si>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</si>
  <si>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</si>
  <si>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</si>
  <si>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</si>
  <si>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</si>
  <si>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</si>
  <si>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</si>
  <si>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</si>
  <si>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</si>
  <si>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</si>
  <si>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</si>
  <si>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</si>
  <si>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</si>
  <si>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</si>
  <si>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</si>
  <si>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</si>
  <si>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</si>
  <si>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</si>
  <si>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</si>
  <si>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</si>
  <si>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</si>
  <si>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</si>
  <si>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</si>
  <si>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</si>
  <si>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</si>
  <si>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</si>
  <si>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</si>
  <si>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</si>
  <si>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</si>
  <si>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</si>
  <si>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</si>
  <si>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</si>
  <si>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</si>
  <si>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</si>
  <si>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</si>
  <si>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</si>
  <si>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</si>
  <si>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</si>
  <si>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</si>
  <si>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</si>
  <si>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</si>
  <si>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</si>
  <si>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</si>
  <si>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</si>
  <si>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</si>
  <si>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</si>
  <si>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</si>
  <si>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</si>
  <si>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</si>
  <si>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</si>
  <si>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</si>
  <si>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</si>
  <si>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</si>
  <si>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</si>
  <si>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</si>
  <si>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</si>
  <si>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</si>
  <si>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</si>
  <si>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</si>
  <si>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</si>
  <si>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</si>
  <si>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</si>
  <si>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</si>
  <si>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</si>
  <si>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</si>
  <si>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</si>
  <si>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</si>
  <si>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</si>
  <si>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</si>
  <si>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</si>
  <si>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</si>
  <si>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</si>
  <si>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</si>
  <si>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</si>
  <si>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</si>
  <si>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</si>
  <si>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</si>
  <si>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</si>
  <si>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</si>
  <si>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</si>
  <si>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</si>
  <si>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</si>
  <si>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</si>
  <si>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</si>
  <si>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</si>
  <si>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</si>
  <si>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</si>
  <si>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</si>
  <si>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</si>
  <si>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</si>
  <si>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</si>
  <si>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</si>
  <si>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</si>
  <si>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</si>
  <si>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</si>
  <si>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</si>
  <si>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</si>
  <si>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</si>
  <si>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</si>
  <si>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</si>
  <si>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</si>
  <si>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</si>
  <si>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</si>
  <si>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</si>
  <si>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</si>
  <si>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</si>
  <si>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</si>
  <si>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</si>
  <si>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</si>
  <si>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</si>
  <si>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</si>
  <si>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</si>
  <si>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</si>
  <si>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</si>
  <si>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</si>
  <si>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</si>
  <si>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</si>
  <si>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</si>
  <si>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</si>
  <si>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</si>
  <si>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</si>
  <si>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</si>
  <si>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</si>
  <si>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</si>
  <si>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</si>
  <si>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</si>
  <si>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</si>
  <si>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</si>
  <si>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</si>
  <si>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</si>
  <si>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</si>
  <si>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</si>
  <si>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</si>
  <si>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</si>
  <si>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</si>
  <si>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</si>
  <si>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</si>
  <si>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</si>
  <si>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</si>
  <si>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</si>
  <si>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</si>
  <si>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</si>
  <si>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</si>
  <si>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</si>
  <si>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</si>
  <si>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</si>
  <si>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</si>
  <si>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</si>
  <si>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</si>
  <si>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</si>
  <si>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</si>
  <si>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</si>
  <si>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</si>
  <si>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</si>
  <si>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</si>
  <si>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</si>
  <si>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</si>
  <si>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</si>
  <si>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</si>
  <si>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</si>
  <si>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</si>
  <si>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</si>
  <si>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</si>
  <si>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</si>
  <si>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</si>
  <si>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</si>
  <si>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</si>
  <si>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</si>
  <si>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</si>
  <si>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</si>
  <si>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</si>
  <si>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</si>
  <si>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</si>
  <si>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</si>
  <si>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</si>
  <si>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</si>
  <si>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</si>
  <si>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</si>
  <si>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</si>
  <si>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</si>
  <si>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</si>
  <si>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</si>
  <si>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</si>
  <si>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</si>
  <si>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</si>
  <si>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</si>
  <si>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</si>
  <si>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</si>
  <si>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</si>
  <si>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</si>
  <si>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</si>
  <si>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</si>
  <si>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</si>
  <si>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</si>
  <si>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</si>
  <si>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</si>
  <si>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</si>
  <si>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</si>
  <si>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</si>
  <si>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</si>
  <si>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</si>
  <si>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</si>
  <si>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</si>
  <si>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</si>
  <si>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</si>
  <si>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</si>
  <si>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</si>
  <si>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</si>
  <si>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</si>
  <si>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</si>
  <si>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</si>
  <si>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</si>
  <si>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</si>
  <si>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</si>
  <si>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</si>
  <si>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</si>
  <si>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</si>
  <si>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</si>
  <si>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</si>
  <si>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</si>
  <si>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</si>
  <si>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</si>
  <si>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</si>
  <si>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</si>
  <si>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</si>
  <si>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</si>
  <si>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</si>
  <si>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</si>
  <si>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</si>
  <si>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</si>
  <si>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</si>
  <si>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</si>
  <si>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</si>
  <si>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</si>
  <si>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</si>
  <si>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</si>
  <si>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</si>
  <si>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</si>
  <si>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</si>
  <si>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</si>
  <si>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</si>
  <si>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</si>
  <si>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</si>
  <si>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</si>
  <si>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</si>
  <si>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</si>
  <si>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</si>
  <si>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</si>
  <si>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</si>
  <si>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</si>
  <si>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</si>
  <si>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</si>
  <si>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</si>
  <si>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</si>
  <si>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</si>
  <si>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</si>
  <si>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</si>
  <si>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</si>
  <si>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</si>
  <si>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</si>
  <si>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</si>
  <si>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</si>
  <si>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</si>
  <si>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</si>
  <si>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</si>
  <si>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</si>
  <si>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</si>
  <si>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</si>
  <si>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</si>
  <si>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</si>
  <si>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</si>
  <si>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</si>
  <si>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</si>
  <si>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</si>
  <si>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</si>
  <si>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</si>
  <si>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</si>
  <si>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</si>
  <si>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</si>
  <si>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</si>
  <si>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</si>
  <si>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</si>
  <si>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</si>
  <si>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</si>
  <si>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</si>
  <si>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</si>
  <si>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</si>
  <si>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</si>
  <si>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</si>
  <si>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</si>
  <si>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</si>
  <si>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</si>
  <si>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</si>
  <si>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</si>
  <si>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</si>
  <si>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</si>
  <si>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</si>
  <si>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</si>
  <si>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</si>
  <si>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</si>
  <si>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</si>
  <si>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</si>
  <si>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</si>
  <si>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</si>
  <si>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</si>
  <si>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</si>
  <si>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</si>
  <si>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</si>
  <si>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</si>
  <si>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</si>
  <si>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</si>
  <si>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</si>
  <si>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</si>
  <si>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</si>
  <si>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</si>
  <si>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</si>
  <si>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</si>
  <si>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</si>
  <si>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</si>
  <si>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</si>
  <si>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</si>
  <si>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</si>
  <si>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</si>
  <si>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</si>
  <si>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</si>
  <si>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</si>
  <si>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</si>
  <si>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</si>
  <si>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</si>
  <si>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</si>
  <si>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</si>
  <si>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</si>
  <si>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</si>
  <si>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</si>
  <si>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</si>
  <si>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</si>
  <si>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</si>
  <si>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</si>
  <si>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</si>
  <si>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</si>
  <si>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</si>
  <si>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</si>
  <si>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</si>
  <si>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</si>
  <si>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</si>
  <si>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</si>
  <si>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</si>
  <si>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</si>
  <si>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</si>
  <si>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</si>
  <si>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</si>
  <si>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</si>
  <si>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</si>
  <si>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</si>
  <si>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</si>
  <si>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</si>
  <si>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</si>
  <si>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</si>
  <si>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</si>
  <si>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</si>
  <si>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</si>
  <si>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</si>
  <si>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</si>
  <si>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</si>
  <si>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</si>
  <si>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</si>
  <si>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</si>
  <si>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</si>
  <si>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</si>
  <si>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</si>
  <si>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</si>
  <si>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</si>
  <si>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</si>
  <si>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</si>
  <si>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</si>
  <si>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</si>
  <si>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</si>
  <si>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</si>
  <si>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</si>
  <si>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</si>
  <si>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</si>
  <si>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</si>
  <si>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</si>
  <si>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</si>
  <si>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</si>
  <si>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</si>
  <si>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</si>
  <si>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</si>
  <si>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</si>
  <si>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</si>
  <si>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</si>
  <si>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</si>
  <si>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</si>
  <si>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</si>
  <si>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</si>
  <si>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</si>
  <si>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</si>
  <si>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</si>
  <si>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</si>
  <si>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</si>
  <si>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</si>
  <si>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</si>
  <si>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</si>
  <si>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</si>
  <si>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</si>
  <si>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</si>
  <si>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</si>
  <si>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</si>
  <si>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</si>
  <si>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</si>
  <si>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</si>
  <si>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</si>
  <si>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</si>
  <si>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</si>
  <si>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</si>
  <si>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</si>
  <si>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</si>
  <si>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</si>
  <si>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</si>
  <si>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</si>
  <si>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</si>
  <si>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</si>
  <si>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</si>
  <si>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</si>
  <si>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</si>
  <si>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</si>
  <si>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</si>
  <si>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</si>
  <si>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</si>
  <si>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</si>
  <si>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</si>
  <si>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</si>
  <si>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</si>
  <si>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</si>
  <si>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</si>
  <si>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</si>
  <si>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</si>
  <si>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</si>
  <si>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</si>
  <si>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</si>
  <si>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</si>
  <si>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</si>
  <si>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</si>
  <si>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</si>
  <si>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</si>
  <si>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</si>
  <si>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</si>
  <si>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</si>
  <si>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</si>
  <si>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</si>
  <si>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</si>
  <si>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</si>
  <si>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</si>
  <si>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</si>
  <si>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</si>
  <si>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</si>
  <si>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</si>
  <si>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</si>
  <si>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</si>
  <si>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</si>
  <si>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</si>
  <si>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</si>
  <si>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</si>
  <si>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</si>
  <si>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</si>
  <si>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</si>
  <si>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</si>
  <si>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</si>
  <si>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</si>
  <si>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</si>
  <si>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</si>
  <si>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</si>
  <si>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</si>
  <si>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</si>
  <si>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</si>
  <si>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</si>
  <si>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</si>
  <si>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</si>
  <si>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</si>
  <si>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</si>
  <si>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</si>
  <si>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</si>
  <si>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</si>
  <si>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</si>
  <si>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</si>
  <si>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</si>
  <si>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</si>
  <si>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</si>
  <si>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</si>
  <si>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</si>
  <si>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</si>
  <si>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</si>
  <si>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</si>
  <si>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</si>
  <si>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</si>
  <si>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</si>
  <si>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</si>
  <si>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</si>
  <si>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</si>
  <si>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</si>
  <si>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</si>
  <si>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</si>
  <si>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</si>
  <si>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</si>
  <si>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</si>
  <si>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</si>
  <si>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</si>
  <si>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</si>
  <si>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</si>
  <si>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</si>
  <si>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</si>
  <si>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</si>
  <si>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</si>
  <si>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</si>
  <si>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</si>
  <si>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</si>
  <si>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</si>
  <si>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</si>
  <si>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</si>
  <si>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</si>
  <si>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</si>
  <si>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</si>
  <si>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</si>
  <si>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</si>
  <si>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</si>
  <si>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</si>
  <si>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</si>
  <si>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</si>
  <si>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</si>
  <si>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</si>
  <si>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</si>
  <si>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</si>
  <si>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</si>
  <si>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</si>
  <si>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</si>
  <si>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</si>
  <si>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</si>
  <si>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</si>
  <si>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</si>
  <si>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</si>
  <si>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</si>
  <si>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</si>
  <si>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</si>
  <si>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</si>
  <si>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</si>
  <si>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</si>
  <si>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</si>
  <si>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</si>
  <si>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</si>
  <si>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</si>
  <si>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</si>
  <si>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</si>
  <si>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</si>
  <si>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</si>
  <si>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</si>
  <si>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</si>
  <si>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</si>
  <si>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</si>
  <si>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</si>
  <si>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</si>
  <si>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</si>
  <si>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</si>
  <si>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</si>
  <si>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</si>
  <si>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</si>
  <si>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</si>
  <si>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</si>
  <si>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</si>
  <si>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</si>
  <si>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</si>
  <si>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</si>
  <si>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</si>
  <si>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</si>
  <si>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</si>
  <si>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</si>
  <si>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</si>
  <si>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</si>
  <si>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</si>
  <si>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</si>
  <si>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</si>
  <si>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</si>
  <si>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</si>
  <si>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</si>
  <si>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</si>
  <si>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</si>
  <si>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</si>
  <si>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</si>
  <si>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</si>
  <si>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</si>
  <si>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</si>
  <si>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</si>
  <si>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</si>
  <si>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</si>
  <si>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</si>
  <si>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</si>
  <si>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</si>
  <si>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</si>
  <si>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</si>
  <si>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</si>
  <si>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</si>
  <si>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</si>
  <si>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</si>
  <si>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</si>
  <si>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</si>
  <si>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</si>
  <si>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</si>
  <si>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</si>
  <si>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</si>
  <si>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</si>
  <si>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</si>
  <si>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</si>
  <si>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</si>
  <si>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</si>
  <si>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</si>
  <si>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</si>
  <si>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</si>
  <si>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</si>
  <si>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</si>
  <si>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</si>
  <si>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</si>
  <si>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</si>
  <si>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</si>
  <si>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</si>
  <si>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</si>
  <si>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</si>
  <si>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</si>
  <si>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</si>
  <si>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</si>
  <si>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</si>
  <si>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</si>
  <si>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</si>
  <si>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</si>
  <si>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</si>
  <si>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</si>
  <si>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</si>
  <si>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</si>
  <si>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</si>
  <si>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</si>
  <si>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</si>
  <si>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</si>
  <si>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</si>
  <si>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</si>
  <si>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</si>
  <si>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</si>
  <si>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</si>
  <si>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</si>
  <si>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</si>
  <si>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</si>
  <si>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</si>
  <si>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</si>
  <si>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</si>
  <si>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</si>
  <si>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</si>
  <si>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</si>
  <si>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</si>
  <si>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</si>
  <si>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</si>
  <si>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</si>
  <si>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</si>
  <si>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</si>
  <si>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</si>
  <si>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</si>
  <si>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</si>
  <si>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</si>
  <si>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</si>
  <si>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</si>
  <si>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</si>
  <si>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</si>
  <si>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</si>
  <si>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</si>
  <si>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</si>
  <si>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</si>
  <si>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</si>
  <si>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</si>
  <si>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</si>
  <si>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</si>
  <si>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</si>
  <si>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</si>
  <si>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</si>
  <si>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</si>
  <si>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</si>
  <si>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</si>
  <si>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</si>
  <si>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</si>
  <si>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</si>
  <si>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</si>
  <si>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</si>
  <si>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</si>
  <si>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</si>
  <si>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</si>
  <si>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</si>
  <si>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</si>
  <si>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</si>
  <si>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</si>
  <si>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</si>
  <si>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</si>
  <si>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</si>
  <si>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</si>
  <si>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</si>
  <si>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</si>
  <si>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</si>
  <si>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</si>
  <si>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</si>
  <si>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</si>
  <si>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</si>
  <si>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</si>
  <si>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</si>
  <si>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</si>
  <si>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</si>
  <si>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</si>
  <si>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</si>
  <si>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</si>
  <si>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</si>
  <si>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</si>
  <si>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</si>
  <si>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</si>
  <si>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</si>
  <si>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</si>
  <si>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</si>
  <si>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</si>
  <si>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</si>
  <si>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</si>
  <si>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</si>
  <si>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</si>
  <si>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</si>
  <si>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</si>
  <si>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</si>
  <si>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</si>
  <si>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</si>
  <si>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</si>
  <si>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</si>
  <si>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</si>
  <si>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</si>
  <si>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</si>
  <si>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</si>
  <si>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</si>
  <si>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</si>
  <si>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</si>
  <si>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</si>
  <si>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</si>
  <si>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</si>
  <si>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</si>
  <si>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</si>
  <si>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</si>
  <si>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</si>
  <si>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</si>
  <si>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</si>
  <si>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</si>
  <si>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</si>
  <si>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</si>
  <si>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</si>
  <si>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</si>
  <si>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</si>
  <si>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</si>
  <si>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</si>
  <si>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</si>
  <si>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</si>
  <si>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</si>
  <si>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</si>
  <si>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</si>
  <si>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</si>
  <si>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</si>
  <si>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</si>
  <si>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</si>
  <si>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</si>
  <si>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</si>
  <si>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</si>
  <si>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</si>
  <si>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</si>
  <si>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</si>
  <si>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</si>
  <si>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</si>
  <si>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</si>
  <si>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</si>
  <si>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</si>
  <si>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</si>
  <si>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</si>
  <si>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</si>
  <si>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</si>
  <si>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</si>
  <si>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</si>
  <si>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</si>
  <si>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</si>
  <si>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</si>
  <si>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</si>
  <si>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</si>
  <si>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</si>
  <si>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</si>
  <si>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</si>
  <si>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</si>
  <si>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</si>
  <si>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</si>
  <si>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</si>
  <si>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</si>
  <si>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</si>
  <si>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</si>
  <si>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</si>
  <si>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</si>
  <si>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</si>
  <si>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</si>
  <si>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</si>
  <si>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</si>
  <si>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</si>
  <si>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</si>
  <si>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</si>
  <si>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</si>
  <si>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</si>
  <si>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</si>
  <si>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</si>
  <si>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</si>
  <si>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</si>
  <si>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</si>
  <si>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</si>
  <si>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</si>
  <si>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</si>
  <si>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</si>
  <si>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</si>
  <si>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</si>
  <si>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</si>
  <si>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</si>
  <si>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</si>
  <si>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</si>
  <si>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</si>
  <si>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</si>
  <si>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</si>
  <si>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</si>
  <si>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</si>
  <si>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</si>
  <si>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</si>
  <si>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</si>
  <si>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</si>
  <si>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</si>
  <si>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</si>
  <si>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</si>
  <si>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</si>
  <si>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</si>
  <si>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</si>
  <si>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</si>
  <si>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</si>
  <si>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</si>
  <si>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</si>
  <si>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</si>
  <si>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</si>
  <si>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</si>
  <si>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</si>
  <si>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</si>
  <si>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</si>
  <si>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</si>
  <si>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</si>
  <si>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</si>
  <si>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</si>
  <si>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</si>
  <si>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</si>
  <si>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</si>
  <si>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</si>
  <si>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</si>
  <si>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</si>
  <si>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</si>
  <si>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</si>
  <si>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</si>
  <si>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</si>
  <si>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</si>
  <si>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</si>
  <si>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</si>
  <si>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</si>
  <si>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</si>
  <si>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</si>
  <si>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</si>
  <si>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</si>
  <si>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</si>
  <si>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</si>
  <si>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</si>
  <si>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</si>
  <si>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</si>
  <si>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</si>
  <si>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</si>
  <si>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</si>
  <si>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</si>
  <si>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</si>
  <si>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</si>
  <si>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</si>
  <si>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</si>
  <si>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</si>
  <si>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</si>
  <si>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</si>
  <si>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</si>
  <si>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</si>
  <si>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</si>
  <si>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</si>
  <si>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</si>
  <si>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</si>
  <si>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</si>
  <si>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</si>
  <si>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</si>
  <si>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</si>
  <si>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</si>
  <si>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</si>
  <si>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</si>
  <si>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</si>
  <si>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</si>
  <si>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</si>
  <si>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</si>
  <si>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</si>
  <si>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</si>
  <si>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</si>
  <si>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</si>
  <si>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</si>
  <si>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</si>
  <si>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</si>
  <si>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</si>
  <si>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</si>
  <si>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</si>
  <si>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</si>
  <si>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</si>
  <si>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</si>
  <si>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</si>
  <si>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</si>
  <si>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</si>
  <si>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</si>
  <si>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</si>
  <si>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</si>
  <si>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</si>
  <si>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</si>
  <si>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</si>
  <si>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</si>
  <si>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</si>
  <si>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</si>
  <si>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</si>
  <si>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</si>
  <si>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</si>
  <si>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</si>
  <si>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</si>
  <si>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</si>
  <si>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</si>
  <si>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</si>
  <si>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</si>
  <si>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</si>
  <si>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</si>
  <si>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</si>
  <si>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</si>
  <si>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</si>
  <si>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</si>
  <si>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</si>
  <si>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</si>
  <si>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</si>
  <si>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</si>
  <si>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</si>
  <si>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</si>
  <si>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</si>
  <si>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</si>
  <si>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</si>
  <si>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</si>
  <si>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</si>
  <si>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</si>
  <si>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</si>
  <si>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</si>
  <si>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</si>
  <si>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</si>
  <si>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</si>
  <si>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</si>
  <si>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</si>
  <si>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</si>
  <si>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</si>
  <si>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</si>
  <si>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</si>
  <si>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</si>
  <si>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</si>
  <si>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</si>
  <si>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</si>
  <si>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</si>
  <si>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</si>
  <si>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</si>
  <si>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</si>
  <si>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</si>
  <si>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</si>
  <si>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</si>
  <si>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</si>
  <si>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</si>
  <si>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</si>
  <si>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</si>
  <si>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</si>
  <si>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</si>
  <si>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</si>
  <si>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</si>
  <si>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</si>
  <si>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</si>
  <si>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</si>
  <si>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</si>
  <si>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</si>
  <si>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</si>
  <si>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</si>
  <si>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</si>
  <si>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</si>
  <si>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</si>
  <si>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</si>
  <si>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</si>
  <si>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</si>
  <si>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</si>
  <si>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</si>
  <si>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</si>
  <si>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</si>
  <si>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</si>
  <si>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</si>
  <si>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</si>
  <si>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</si>
  <si>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</si>
  <si>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</si>
  <si>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</si>
  <si>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</si>
  <si>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</si>
  <si>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</si>
  <si>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</si>
  <si>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</si>
  <si>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</si>
  <si>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</si>
  <si>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</si>
  <si>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</si>
  <si>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</si>
  <si>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</si>
  <si>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</si>
  <si>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</si>
  <si>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</si>
  <si>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</si>
  <si>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</si>
  <si>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</si>
  <si>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</si>
  <si>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</si>
  <si>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</si>
  <si>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</si>
  <si>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</si>
  <si>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</si>
  <si>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</si>
  <si>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</si>
  <si>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</si>
  <si>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</si>
  <si>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</si>
  <si>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</si>
  <si>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</si>
  <si>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</si>
  <si>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</si>
  <si>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</si>
  <si>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</si>
  <si>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</si>
  <si>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</si>
  <si>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</si>
  <si>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</si>
  <si>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</si>
  <si>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</si>
  <si>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</si>
  <si>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</si>
  <si>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</si>
  <si>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</si>
  <si>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</si>
  <si>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</si>
  <si>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</si>
  <si>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</si>
  <si>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</si>
  <si>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</si>
  <si>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</si>
  <si>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</si>
  <si>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</si>
  <si>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</si>
  <si>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</si>
  <si>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</si>
  <si>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</si>
  <si>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</si>
  <si>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</si>
  <si>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</si>
  <si>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</si>
  <si>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</si>
  <si>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</si>
  <si>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</si>
  <si>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</si>
  <si>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</si>
  <si>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</si>
  <si>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</si>
  <si>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</si>
  <si>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</si>
  <si>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</si>
  <si>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</si>
  <si>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</si>
  <si>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</si>
  <si>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</si>
  <si>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</si>
  <si>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</si>
  <si>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</si>
  <si>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</si>
  <si>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</si>
  <si>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</si>
  <si>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</si>
  <si>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</si>
  <si>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</si>
  <si>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</si>
  <si>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</si>
  <si>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</si>
  <si>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</si>
  <si>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</si>
  <si>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</si>
  <si>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</si>
  <si>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</si>
  <si>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</si>
  <si>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</si>
  <si>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</si>
  <si>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</si>
  <si>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</si>
  <si>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</si>
  <si>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</si>
  <si>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</si>
  <si>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</si>
  <si>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</si>
  <si>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</si>
  <si>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</si>
  <si>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</si>
  <si>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</si>
  <si>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</si>
  <si>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</si>
  <si>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</si>
  <si>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</si>
  <si>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</si>
  <si>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</si>
  <si>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</si>
  <si>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</si>
  <si>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</si>
  <si>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</si>
  <si>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</si>
  <si>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</si>
  <si>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</si>
  <si>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</si>
  <si>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</si>
  <si>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</si>
  <si>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</si>
  <si>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</si>
  <si>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</si>
  <si>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</si>
  <si>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</si>
  <si>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</si>
  <si>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</si>
  <si>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</si>
  <si>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</si>
  <si>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</si>
  <si>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</si>
  <si>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</si>
  <si>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</si>
  <si>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</si>
  <si>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</si>
  <si>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</si>
  <si>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</si>
  <si>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</si>
  <si>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</si>
  <si>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</si>
  <si>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</si>
  <si>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</si>
  <si>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</si>
  <si>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</si>
  <si>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</si>
  <si>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</si>
  <si>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</si>
  <si>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</si>
  <si>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</si>
  <si>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</si>
  <si>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</si>
  <si>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</si>
  <si>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</si>
  <si>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</si>
  <si>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</si>
  <si>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</si>
  <si>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</si>
  <si>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</si>
  <si>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</si>
  <si>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</si>
  <si>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</si>
  <si>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</si>
  <si>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</si>
  <si>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</si>
  <si>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</si>
  <si>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</si>
  <si>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</si>
  <si>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</si>
  <si>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</si>
  <si>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</si>
  <si>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</si>
  <si>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</si>
  <si>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</si>
  <si>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</si>
  <si>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</si>
  <si>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</si>
  <si>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</si>
  <si>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</si>
  <si>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</si>
  <si>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</si>
  <si>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</si>
  <si>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</si>
  <si>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</si>
  <si>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</si>
  <si>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</si>
  <si>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</si>
  <si>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</si>
  <si>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</si>
  <si>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</si>
  <si>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</si>
  <si>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</si>
  <si>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</si>
  <si>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</si>
  <si>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</si>
  <si>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</si>
  <si>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</si>
  <si>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</si>
  <si>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</si>
  <si>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</si>
  <si>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</si>
  <si>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</si>
  <si>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</si>
  <si>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</si>
  <si>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</si>
  <si>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</si>
  <si>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</si>
  <si>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</si>
  <si>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</si>
  <si>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</si>
  <si>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</si>
  <si>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</si>
  <si>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</si>
  <si>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</si>
  <si>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</si>
  <si>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</si>
  <si>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</si>
  <si>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</si>
  <si>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</si>
  <si>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</si>
  <si>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</si>
  <si>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</si>
  <si>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</si>
  <si>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</si>
  <si>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</si>
  <si>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</si>
  <si>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</si>
  <si>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</si>
  <si>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</si>
  <si>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</si>
  <si>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</si>
  <si>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</si>
  <si>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</si>
  <si>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</si>
  <si>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</si>
  <si>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</si>
  <si>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</si>
  <si>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</si>
  <si>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</si>
  <si>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</si>
  <si>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</si>
  <si>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</si>
  <si>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</si>
  <si>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</si>
  <si>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</si>
  <si>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</si>
  <si>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</si>
  <si>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</si>
  <si>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</si>
  <si>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</si>
  <si>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</si>
  <si>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</si>
  <si>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</si>
  <si>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</si>
  <si>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</si>
  <si>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</si>
  <si>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</si>
  <si>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</si>
  <si>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</si>
  <si>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</si>
  <si>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</si>
  <si>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</si>
  <si>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</si>
  <si>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</si>
  <si>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</si>
  <si>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</si>
  <si>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</si>
  <si>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</si>
  <si>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</si>
  <si>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</si>
  <si>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</si>
  <si>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</si>
  <si>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</si>
  <si>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</si>
  <si>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</si>
  <si>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</si>
  <si>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</si>
  <si>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</si>
  <si>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</si>
  <si>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</si>
  <si>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</si>
  <si>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</si>
  <si>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</si>
  <si>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</si>
  <si>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</si>
  <si>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</si>
  <si>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</si>
  <si>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</si>
  <si>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</si>
  <si>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</si>
  <si>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</si>
  <si>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</si>
  <si>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</si>
  <si>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</si>
  <si>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</si>
  <si>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</si>
  <si>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</si>
  <si>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</si>
  <si>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</si>
  <si>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</si>
  <si>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</si>
  <si>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</si>
  <si>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</si>
  <si>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</si>
  <si>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</si>
  <si>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</si>
  <si>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</si>
  <si>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</si>
  <si>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</si>
  <si>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</si>
  <si>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</si>
  <si>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</si>
  <si>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</si>
  <si>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</si>
  <si>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</si>
  <si>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</si>
  <si>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</si>
  <si>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</si>
  <si>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</si>
  <si>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</si>
  <si>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</si>
  <si>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</si>
  <si>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</si>
  <si>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</si>
  <si>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</si>
  <si>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</si>
  <si>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</si>
  <si>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</si>
  <si>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</si>
  <si>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</si>
  <si>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</si>
  <si>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</si>
  <si>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</si>
  <si>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</si>
  <si>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</si>
  <si>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</si>
  <si>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</si>
  <si>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</si>
  <si>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</si>
  <si>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</si>
  <si>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</si>
  <si>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</si>
  <si>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</si>
  <si>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</si>
  <si>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</si>
  <si>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</si>
  <si>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</si>
  <si>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</si>
  <si>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</si>
  <si>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</si>
  <si>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</si>
  <si>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</si>
  <si>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</si>
  <si>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</si>
  <si>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</si>
  <si>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</si>
  <si>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</si>
  <si>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</si>
  <si>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</si>
  <si>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</si>
  <si>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</si>
  <si>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</si>
  <si>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</si>
  <si>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</si>
  <si>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</si>
  <si>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</si>
  <si>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</si>
  <si>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</si>
  <si>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</si>
  <si>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</si>
  <si>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</si>
  <si>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</si>
  <si>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</si>
  <si>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</si>
  <si>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</si>
  <si>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</si>
  <si>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</si>
  <si>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</si>
  <si>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</si>
  <si>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</si>
  <si>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</si>
  <si>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</si>
  <si>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</si>
  <si>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</si>
  <si>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</si>
  <si>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</si>
  <si>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</si>
  <si>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</si>
  <si>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</si>
  <si>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</si>
  <si>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</si>
  <si>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</si>
  <si>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</si>
  <si>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</si>
  <si>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</si>
  <si>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</si>
  <si>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</si>
  <si>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</si>
  <si>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</si>
  <si>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</si>
  <si>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</si>
  <si>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</si>
  <si>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</si>
  <si>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</si>
  <si>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</si>
  <si>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</si>
  <si>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</si>
  <si>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</si>
  <si>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</si>
  <si>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</si>
  <si>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</si>
  <si>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</si>
  <si>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</si>
  <si>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</si>
  <si>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</si>
  <si>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</si>
  <si>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</si>
  <si>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</si>
  <si>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</si>
  <si>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</si>
  <si>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</si>
  <si>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</si>
  <si>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</si>
  <si>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</si>
  <si>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</si>
  <si>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</si>
  <si>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</si>
  <si>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</si>
  <si>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</si>
  <si>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</si>
  <si>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</si>
  <si>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</si>
  <si>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</si>
  <si>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</si>
  <si>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</si>
  <si>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</si>
  <si>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</si>
  <si>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</si>
  <si>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</si>
  <si>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</si>
  <si>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</si>
  <si>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</si>
  <si>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</si>
  <si>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</si>
  <si>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</si>
  <si>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</si>
  <si>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</si>
  <si>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</si>
  <si>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</si>
  <si>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</si>
  <si>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</si>
  <si>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</si>
  <si>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</si>
  <si>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</si>
  <si>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</si>
  <si>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</si>
  <si>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</si>
  <si>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</si>
  <si>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</si>
  <si>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</si>
  <si>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</si>
  <si>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</si>
  <si>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</si>
  <si>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</si>
  <si>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</si>
  <si>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</si>
  <si>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</si>
  <si>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</si>
  <si>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</si>
  <si>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</si>
  <si>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</si>
  <si>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</si>
  <si>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</si>
  <si>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</si>
  <si>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</si>
  <si>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</si>
  <si>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</si>
  <si>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</si>
  <si>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</si>
  <si>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</si>
  <si>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</si>
  <si>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</si>
  <si>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</si>
  <si>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</si>
  <si>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</si>
  <si>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</si>
  <si>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</si>
  <si>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</si>
  <si>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</si>
  <si>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</si>
  <si>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</si>
  <si>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</si>
  <si>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</si>
  <si>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</si>
  <si>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</si>
  <si>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</si>
  <si>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</si>
  <si>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</si>
  <si>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</si>
  <si>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</si>
  <si>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</si>
  <si>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</si>
  <si>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</si>
  <si>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</si>
  <si>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</si>
  <si>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</si>
  <si>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</si>
  <si>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</si>
  <si>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</si>
  <si>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</si>
  <si>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</si>
  <si>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</si>
  <si>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</si>
  <si>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</si>
  <si>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</si>
  <si>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</si>
  <si>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</si>
  <si>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</si>
  <si>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</si>
  <si>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</si>
  <si>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</si>
  <si>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</si>
  <si>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</si>
  <si>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</si>
  <si>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</si>
  <si>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</si>
  <si>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</si>
  <si>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</si>
  <si>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</si>
  <si>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</si>
  <si>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</si>
  <si>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</si>
  <si>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</si>
  <si>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</si>
  <si>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</si>
  <si>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</si>
  <si>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</si>
  <si>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</si>
  <si>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</si>
  <si>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</si>
  <si>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</si>
  <si>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</si>
  <si>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</si>
  <si>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</si>
  <si>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</si>
  <si>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</si>
  <si>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</si>
  <si>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</si>
  <si>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</si>
  <si>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</si>
  <si>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</si>
  <si>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</si>
  <si>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</si>
  <si>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</si>
  <si>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</si>
  <si>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</si>
  <si>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</si>
  <si>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</si>
  <si>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</si>
  <si>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</si>
  <si>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</si>
  <si>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</si>
  <si>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</si>
  <si>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</si>
  <si>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</si>
  <si>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</si>
  <si>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</si>
  <si>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</si>
  <si>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</si>
  <si>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</si>
  <si>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</si>
  <si>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</si>
  <si>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</si>
  <si>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</si>
  <si>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</si>
  <si>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</si>
  <si>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</si>
  <si>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</si>
  <si>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</si>
  <si>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</si>
  <si>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</si>
  <si>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</si>
  <si>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</si>
  <si>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</si>
  <si>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</si>
  <si>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</si>
  <si>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</si>
  <si>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</si>
  <si>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</si>
  <si>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</si>
  <si>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</si>
  <si>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</si>
  <si>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</si>
  <si>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</si>
  <si>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</si>
  <si>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</si>
  <si>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</si>
  <si>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</si>
  <si>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</si>
  <si>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</si>
  <si>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</si>
  <si>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</si>
  <si>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</si>
  <si>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</si>
  <si>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</si>
  <si>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</si>
  <si>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</si>
  <si>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</si>
  <si>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</si>
  <si>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</si>
  <si>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</si>
  <si>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</si>
  <si>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</si>
  <si>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</si>
  <si>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</si>
  <si>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</si>
  <si>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</si>
  <si>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</si>
  <si>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</si>
  <si>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</si>
  <si>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</si>
  <si>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</si>
  <si>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</si>
  <si>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</si>
  <si>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</si>
  <si>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</si>
  <si>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</si>
  <si>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</si>
  <si>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</si>
  <si>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</si>
  <si>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</si>
  <si>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</si>
  <si>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</si>
  <si>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</si>
  <si>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</si>
  <si>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</si>
  <si>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</si>
  <si>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</si>
  <si>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</si>
  <si>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</si>
  <si>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</si>
  <si>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</si>
  <si>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</si>
  <si>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</si>
  <si>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</si>
  <si>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</si>
  <si>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</si>
  <si>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</si>
  <si>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</si>
  <si>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</si>
  <si>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</si>
  <si>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</si>
  <si>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</si>
  <si>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</si>
  <si>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</si>
  <si>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</si>
  <si>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</si>
  <si>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</si>
  <si>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</si>
  <si>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</si>
  <si>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</si>
  <si>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</si>
  <si>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</si>
  <si>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</si>
  <si>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</si>
  <si>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</si>
  <si>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</si>
  <si>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</si>
  <si>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</si>
  <si>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</si>
  <si>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</si>
  <si>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</si>
  <si>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</si>
  <si>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</si>
  <si>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</si>
  <si>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</si>
  <si>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</si>
  <si>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</si>
  <si>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</si>
  <si>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</si>
  <si>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</si>
  <si>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</si>
  <si>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</si>
  <si>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</si>
  <si>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</si>
  <si>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</si>
  <si>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</si>
  <si>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</si>
  <si>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</si>
  <si>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</si>
  <si>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</si>
  <si>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</si>
  <si>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</si>
  <si>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</si>
  <si>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</si>
  <si>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</si>
  <si>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</si>
  <si>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</si>
  <si>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</si>
  <si>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</si>
  <si>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</si>
  <si>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</si>
  <si>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</si>
  <si>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</si>
  <si>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</si>
  <si>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</si>
  <si>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</si>
  <si>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</si>
  <si>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</si>
  <si>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</si>
  <si>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</si>
  <si>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</si>
  <si>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</si>
  <si>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</si>
  <si>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</si>
  <si>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</si>
  <si>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</si>
  <si>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</si>
  <si>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</si>
  <si>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</si>
  <si>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</si>
  <si>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</si>
  <si>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</si>
  <si>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</si>
  <si>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</si>
  <si>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</si>
  <si>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</si>
  <si>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</si>
  <si>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</si>
  <si>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</si>
  <si>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</si>
  <si>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</si>
  <si>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</si>
  <si>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</si>
  <si>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</si>
  <si>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</si>
  <si>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</si>
  <si>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</si>
  <si>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</si>
  <si>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</si>
  <si>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</si>
  <si>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</si>
  <si>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</si>
  <si>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</si>
  <si>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</si>
  <si>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</si>
  <si>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</si>
  <si>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</si>
  <si>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</si>
  <si>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</si>
  <si>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</si>
  <si>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</si>
  <si>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</si>
  <si>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</si>
  <si>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</si>
  <si>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</si>
  <si>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</si>
  <si>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</si>
  <si>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</si>
  <si>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</si>
  <si>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</si>
  <si>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</si>
  <si>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</si>
  <si>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</si>
  <si>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</si>
  <si>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</si>
  <si>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</si>
  <si>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</si>
  <si>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</si>
  <si>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</si>
  <si>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</si>
  <si>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</si>
  <si>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</si>
  <si>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</si>
  <si>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</si>
  <si>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</si>
  <si>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</si>
  <si>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</si>
  <si>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</si>
  <si>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</si>
  <si>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</si>
  <si>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</si>
  <si>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</si>
  <si>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</si>
  <si>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</si>
  <si>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</si>
  <si>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</si>
  <si>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</si>
  <si>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</si>
  <si>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</si>
  <si>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</si>
  <si>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</si>
  <si>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</si>
  <si>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</si>
  <si>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</si>
  <si>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</si>
  <si>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</si>
  <si>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</si>
  <si>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</si>
  <si>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</si>
  <si>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</si>
  <si>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</si>
  <si>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</si>
  <si>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</si>
  <si>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</si>
  <si>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</si>
  <si>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</si>
  <si>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</si>
  <si>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</si>
  <si>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</si>
  <si>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</si>
  <si>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</si>
  <si>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</si>
  <si>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</si>
  <si>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</si>
  <si>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</si>
  <si>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</si>
  <si>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</si>
  <si>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</si>
  <si>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</si>
  <si>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</si>
  <si>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</si>
  <si>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</si>
  <si>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</si>
  <si>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</si>
  <si>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</si>
  <si>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</si>
  <si>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</si>
  <si>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</si>
  <si>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</si>
  <si>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</si>
  <si>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</si>
  <si>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</si>
  <si>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</si>
  <si>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</si>
  <si>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</si>
  <si>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</si>
  <si>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</si>
  <si>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</si>
  <si>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</si>
  <si>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</si>
  <si>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</si>
  <si>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</si>
  <si>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</si>
  <si>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</si>
  <si>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</si>
  <si>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</si>
  <si>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</si>
  <si>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</si>
  <si>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</si>
  <si>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</si>
  <si>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</si>
  <si>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</si>
  <si>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</si>
  <si>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</si>
  <si>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</si>
  <si>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</si>
  <si>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</si>
  <si>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</si>
  <si>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</si>
  <si>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</si>
  <si>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</si>
  <si>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</si>
  <si>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</si>
  <si>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</si>
  <si>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</si>
  <si>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</si>
  <si>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</si>
  <si>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</si>
  <si>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</si>
  <si>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</si>
  <si>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</si>
  <si>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</si>
  <si>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</si>
  <si>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</si>
  <si>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</si>
  <si>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</si>
  <si>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</si>
  <si>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</si>
  <si>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</si>
  <si>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</si>
  <si>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</si>
  <si>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</si>
  <si>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</si>
  <si>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</si>
  <si>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</si>
  <si>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</si>
  <si>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</si>
  <si>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</si>
  <si>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</si>
  <si>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</si>
  <si>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</si>
  <si>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</si>
  <si>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</si>
  <si>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</si>
  <si>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</si>
  <si>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</si>
  <si>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</si>
  <si>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</si>
  <si>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</si>
  <si>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</si>
  <si>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</si>
  <si>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</si>
  <si>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</si>
  <si>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</si>
  <si>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</si>
  <si>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</si>
  <si>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</si>
  <si>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</si>
  <si>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</si>
  <si>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</si>
  <si>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</si>
  <si>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</si>
  <si>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</si>
  <si>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</si>
  <si>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</si>
  <si>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</si>
  <si>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</si>
  <si>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</si>
  <si>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</si>
  <si>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</si>
  <si>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</si>
  <si>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</si>
  <si>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</si>
  <si>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</si>
  <si>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</si>
  <si>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</si>
  <si>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</si>
  <si>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</si>
  <si>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</si>
  <si>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</si>
  <si>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</si>
  <si>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</si>
  <si>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</si>
  <si>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</si>
  <si>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</si>
  <si>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</si>
  <si>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</si>
  <si>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</si>
  <si>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</si>
  <si>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</si>
  <si>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</si>
  <si>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</si>
  <si>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</si>
  <si>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</si>
  <si>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</si>
  <si>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</si>
  <si>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</si>
  <si>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</si>
  <si>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</si>
  <si>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</si>
  <si>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</si>
  <si>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</si>
  <si>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</si>
  <si>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</si>
  <si>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</si>
  <si>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</si>
  <si>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</si>
  <si>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</si>
  <si>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</si>
  <si>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</si>
  <si>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</si>
  <si>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</si>
  <si>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</si>
  <si>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</si>
  <si>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</si>
  <si>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</si>
  <si>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</si>
  <si>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</si>
  <si>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</si>
  <si>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</si>
  <si>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</si>
  <si>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</si>
  <si>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</si>
  <si>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</si>
  <si>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</si>
  <si>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</si>
  <si>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</si>
  <si>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</si>
  <si>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</si>
  <si>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</si>
  <si>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</si>
  <si>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</si>
  <si>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</si>
  <si>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</si>
  <si>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</si>
  <si>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</si>
  <si>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</si>
  <si>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</si>
  <si>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</si>
  <si>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</si>
  <si>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</si>
  <si>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</si>
  <si>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</si>
  <si>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</si>
  <si>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</si>
  <si>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</si>
  <si>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</si>
  <si>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</si>
  <si>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</si>
  <si>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</si>
  <si>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</si>
  <si>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</si>
  <si>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</si>
  <si>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</si>
  <si>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</si>
  <si>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</si>
  <si>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</si>
  <si>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</si>
  <si>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</si>
  <si>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</si>
  <si>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</si>
  <si>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</si>
  <si>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</si>
  <si>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</si>
  <si>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</si>
  <si>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</si>
  <si>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</si>
  <si>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</si>
  <si>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</si>
  <si>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</si>
  <si>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</si>
  <si>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</si>
  <si>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</si>
  <si>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</si>
  <si>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</si>
  <si>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</si>
  <si>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</si>
  <si>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</si>
  <si>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</si>
  <si>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</si>
  <si>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</si>
  <si>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</si>
  <si>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</si>
  <si>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</si>
  <si>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</si>
  <si>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</si>
  <si>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</si>
  <si>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</si>
  <si>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</si>
  <si>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</si>
  <si>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</si>
  <si>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</si>
  <si>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</si>
  <si>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</si>
  <si>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</si>
  <si>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</si>
  <si>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</si>
  <si>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</si>
  <si>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</si>
  <si>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</si>
  <si>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</si>
  <si>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</si>
  <si>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</si>
  <si>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</si>
  <si>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</si>
  <si>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</si>
  <si>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</si>
  <si>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</si>
  <si>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</si>
  <si>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</si>
  <si>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</si>
  <si>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</si>
  <si>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</si>
  <si>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</si>
  <si>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</si>
  <si>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</si>
  <si>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</si>
  <si>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</si>
  <si>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</si>
  <si>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</si>
  <si>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</si>
  <si>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</si>
  <si>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</si>
  <si>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</si>
  <si>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</si>
  <si>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</si>
  <si>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</si>
  <si>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</si>
  <si>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</si>
  <si>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</si>
  <si>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</si>
  <si>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</si>
  <si>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</si>
  <si>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</si>
  <si>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</si>
  <si>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</si>
  <si>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</si>
  <si>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</si>
  <si>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</si>
  <si>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</si>
  <si>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</si>
  <si>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</si>
  <si>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</si>
  <si>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</si>
  <si>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</si>
  <si>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</si>
  <si>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</si>
  <si>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</si>
  <si>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</si>
  <si>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</si>
  <si>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</si>
  <si>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</si>
  <si>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</si>
  <si>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</si>
  <si>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</si>
  <si>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</si>
  <si>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</si>
  <si>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</si>
  <si>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</si>
  <si>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</si>
  <si>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</si>
  <si>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</si>
  <si>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</si>
  <si>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</si>
  <si>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</si>
  <si>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</si>
  <si>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</si>
  <si>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</si>
  <si>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</si>
  <si>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</si>
  <si>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</si>
  <si>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</si>
  <si>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</si>
  <si>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</si>
  <si>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</si>
  <si>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</si>
  <si>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</si>
  <si>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</si>
  <si>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</si>
  <si>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</si>
  <si>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</si>
  <si>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</si>
  <si>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</si>
  <si>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</si>
  <si>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</si>
  <si>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</si>
  <si>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</si>
  <si>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</si>
  <si>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</si>
  <si>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</si>
  <si>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</si>
  <si>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</si>
  <si>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</si>
  <si>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</si>
  <si>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</si>
  <si>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</si>
  <si>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</si>
  <si>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</si>
  <si>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</si>
  <si>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</si>
  <si>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</si>
  <si>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</si>
  <si>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</si>
  <si>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</si>
  <si>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</si>
  <si>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</si>
  <si>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</si>
  <si>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</si>
  <si>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</si>
  <si>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</si>
  <si>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</si>
  <si>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</si>
  <si>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</si>
  <si>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</si>
  <si>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</si>
  <si>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</si>
  <si>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</si>
  <si>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</si>
  <si>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</si>
  <si>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</si>
  <si>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</si>
  <si>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</si>
  <si>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</si>
  <si>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</si>
  <si>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</si>
  <si>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</si>
  <si>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</si>
  <si>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</si>
  <si>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</si>
  <si>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</si>
  <si>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</si>
  <si>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</si>
  <si>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</si>
  <si>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</si>
  <si>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</si>
  <si>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</si>
  <si>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</si>
  <si>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</si>
  <si>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</si>
  <si>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</si>
  <si>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</si>
  <si>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</si>
  <si>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</si>
  <si>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</si>
  <si>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</si>
  <si>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</si>
  <si>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</si>
  <si>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</si>
  <si>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</si>
  <si>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</si>
  <si>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</si>
  <si>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</si>
  <si>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</si>
  <si>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</si>
  <si>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</si>
  <si>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</si>
  <si>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</si>
  <si>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</si>
  <si>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</si>
  <si>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</si>
  <si>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</si>
  <si>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</si>
  <si>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</si>
  <si>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</si>
  <si>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</si>
  <si>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</si>
  <si>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</si>
  <si>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</si>
  <si>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</si>
  <si>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</si>
  <si>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</si>
  <si>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</si>
  <si>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</si>
  <si>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</si>
  <si>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</si>
  <si>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</si>
  <si>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</si>
  <si>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</si>
  <si>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</si>
  <si>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</si>
  <si>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</si>
  <si>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</si>
  <si>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</si>
  <si>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</si>
  <si>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</si>
  <si>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</si>
  <si>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</si>
  <si>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</si>
  <si>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</si>
  <si>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</si>
  <si>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</si>
  <si>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</si>
  <si>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</si>
  <si>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</si>
  <si>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</si>
  <si>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</si>
  <si>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</si>
  <si>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</si>
  <si>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</si>
  <si>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</si>
  <si>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</si>
  <si>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</si>
  <si>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</si>
  <si>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</si>
  <si>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</si>
  <si>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</si>
  <si>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</si>
  <si>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</si>
  <si>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</si>
  <si>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</si>
  <si>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</si>
  <si>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</si>
  <si>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</si>
  <si>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</si>
  <si>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</si>
  <si>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</si>
  <si>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</si>
  <si>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</si>
  <si>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</si>
  <si>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</si>
  <si>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</si>
  <si>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</si>
  <si>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</si>
  <si>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</si>
  <si>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</si>
  <si>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</si>
  <si>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</si>
  <si>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</si>
  <si>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</si>
  <si>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</si>
  <si>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</si>
  <si>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</si>
  <si>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</si>
  <si>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</si>
  <si>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</si>
  <si>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</si>
  <si>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</si>
  <si>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</si>
  <si>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</si>
  <si>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</si>
  <si>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</si>
  <si>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</si>
  <si>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</si>
  <si>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</si>
  <si>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</si>
  <si>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</si>
  <si>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</si>
  <si>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</si>
  <si>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</si>
  <si>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</si>
  <si>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</si>
  <si>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</si>
  <si>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</si>
  <si>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</si>
  <si>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</si>
  <si>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</si>
  <si>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</si>
  <si>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</si>
  <si>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</si>
  <si>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</si>
  <si>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</si>
  <si>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</si>
  <si>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</si>
  <si>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</si>
  <si>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</si>
  <si>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</si>
  <si>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</si>
  <si>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</si>
  <si>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</si>
  <si>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</si>
  <si>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</si>
  <si>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</si>
  <si>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</si>
  <si>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</si>
  <si>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</si>
  <si>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</si>
  <si>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</si>
  <si>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</si>
  <si>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</si>
  <si>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</si>
  <si>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</si>
  <si>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</si>
  <si>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</si>
  <si>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</si>
  <si>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</si>
  <si>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</si>
  <si>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</si>
  <si>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</si>
  <si>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</si>
  <si>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</si>
  <si>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</si>
  <si>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</si>
  <si>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</si>
  <si>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</si>
  <si>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</si>
  <si>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</si>
  <si>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</si>
  <si>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</si>
  <si>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</si>
  <si>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</si>
  <si>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</si>
  <si>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</si>
  <si>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</si>
  <si>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</si>
  <si>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</si>
  <si>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</si>
  <si>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</si>
  <si>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</si>
  <si>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</si>
  <si>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</si>
  <si>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</si>
  <si>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</si>
  <si>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</si>
  <si>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</si>
  <si>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</si>
  <si>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</si>
  <si>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</si>
  <si>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</si>
  <si>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</si>
  <si>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</si>
  <si>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</si>
  <si>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</si>
  <si>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</si>
  <si>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</si>
  <si>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</si>
  <si>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</si>
  <si>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</si>
  <si>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</si>
  <si>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</si>
  <si>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</si>
  <si>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</si>
  <si>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</si>
  <si>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</si>
  <si>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</si>
  <si>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</si>
  <si>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</si>
  <si>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</si>
  <si>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</si>
  <si>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</si>
  <si>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</si>
  <si>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</si>
  <si>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</si>
  <si>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</si>
  <si>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</si>
  <si>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</si>
  <si>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</si>
  <si>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</si>
  <si>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</si>
  <si>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</si>
  <si>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</si>
  <si>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</si>
  <si>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</si>
  <si>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</si>
  <si>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</si>
  <si>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</si>
  <si>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</si>
  <si>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</si>
  <si>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</si>
  <si>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</si>
  <si>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</si>
  <si>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</si>
  <si>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</si>
  <si>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</si>
  <si>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</si>
  <si>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</si>
  <si>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</si>
  <si>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</si>
  <si>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</si>
  <si>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</si>
  <si>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</si>
  <si>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</si>
  <si>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</si>
  <si>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</si>
  <si>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</si>
  <si>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</si>
  <si>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</si>
  <si>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</si>
  <si>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</si>
  <si>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</si>
  <si>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</si>
  <si>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</si>
  <si>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</si>
  <si>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</si>
  <si>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</si>
  <si>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</si>
  <si>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</si>
  <si>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</si>
  <si>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</si>
  <si>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</si>
  <si>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</si>
  <si>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</si>
  <si>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</si>
  <si>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</si>
  <si>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</si>
  <si>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</si>
  <si>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</si>
  <si>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</si>
  <si>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</si>
  <si>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</si>
  <si>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</si>
  <si>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</si>
  <si>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</si>
  <si>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</si>
  <si>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</si>
  <si>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</si>
  <si>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</si>
  <si>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</si>
  <si>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</si>
  <si>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</si>
  <si>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</si>
  <si>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</si>
  <si>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</si>
  <si>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</si>
  <si>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</si>
  <si>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</si>
  <si>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</si>
  <si>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</si>
  <si>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</si>
  <si>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</si>
  <si>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</si>
  <si>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</si>
  <si>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</si>
  <si>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</si>
  <si>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</si>
  <si>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</si>
  <si>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</si>
  <si>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</si>
  <si>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</si>
  <si>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</si>
  <si>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</si>
  <si>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</si>
  <si>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</si>
  <si>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</si>
  <si>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</si>
  <si>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</si>
  <si>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</si>
  <si>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</si>
  <si>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</si>
  <si>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</si>
  <si>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</si>
  <si>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</si>
  <si>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</si>
  <si>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</si>
  <si>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</si>
  <si>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</si>
  <si>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</si>
  <si>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</si>
  <si>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</si>
  <si>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</si>
  <si>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</si>
  <si>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</si>
  <si>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</si>
  <si>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</si>
  <si>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</si>
  <si>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</si>
  <si>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</si>
  <si>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</si>
  <si>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</si>
  <si>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</si>
  <si>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</si>
  <si>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</si>
  <si>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</si>
  <si>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</si>
  <si>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</si>
  <si>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</si>
  <si>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</si>
  <si>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</si>
  <si>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</si>
  <si>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</si>
  <si>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</si>
  <si>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</si>
  <si>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</si>
  <si>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</si>
  <si>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</si>
  <si>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</si>
  <si>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</si>
  <si>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</si>
  <si>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</si>
  <si>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</si>
  <si>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</si>
  <si>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</si>
  <si>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</si>
  <si>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</si>
  <si>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</si>
  <si>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</si>
  <si>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</si>
  <si>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</si>
  <si>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</si>
  <si>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</si>
  <si>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</si>
  <si>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</si>
  <si>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</si>
  <si>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</si>
  <si>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</si>
  <si>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</si>
  <si>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</si>
  <si>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</si>
  <si>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</si>
  <si>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</si>
  <si>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</si>
  <si>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</si>
  <si>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</si>
  <si>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</si>
  <si>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</si>
  <si>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</si>
  <si>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</si>
  <si>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</si>
  <si>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</si>
  <si>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</si>
  <si>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</si>
  <si>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</si>
  <si>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</si>
  <si>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</si>
  <si>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</si>
  <si>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</si>
  <si>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</si>
  <si>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</si>
  <si>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</si>
  <si>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</si>
  <si>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</si>
  <si>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</si>
  <si>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</si>
  <si>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</si>
  <si>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</si>
  <si>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</si>
  <si>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</si>
  <si>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</si>
  <si>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</si>
  <si>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</si>
  <si>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</si>
  <si>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</si>
  <si>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</si>
  <si>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</si>
  <si>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</si>
  <si>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</si>
  <si>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</si>
  <si>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</si>
  <si>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</si>
  <si>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</si>
  <si>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</si>
  <si>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</si>
  <si>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</si>
  <si>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</si>
  <si>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</si>
  <si>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</si>
  <si>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</si>
  <si>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</si>
  <si>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</si>
  <si>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</si>
  <si>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</si>
  <si>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</si>
  <si>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</si>
  <si>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</si>
  <si>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</si>
  <si>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</si>
  <si>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</si>
  <si>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</si>
  <si>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</si>
  <si>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</si>
  <si>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</si>
  <si>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</si>
  <si>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</si>
  <si>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</si>
  <si>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</si>
  <si>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</si>
  <si>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</si>
  <si>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</si>
  <si>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</si>
  <si>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</si>
  <si>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</si>
  <si>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</si>
  <si>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</si>
  <si>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</si>
  <si>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</si>
  <si>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</si>
  <si>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</si>
  <si>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</si>
  <si>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</si>
  <si>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</si>
  <si>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</si>
  <si>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</si>
  <si>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</si>
  <si>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</si>
  <si>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</si>
  <si>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</si>
  <si>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</si>
  <si>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</si>
  <si>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</si>
  <si>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</si>
  <si>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</si>
  <si>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</si>
  <si>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</si>
  <si>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</si>
  <si>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</si>
  <si>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</si>
  <si>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</si>
  <si>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</si>
  <si>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</si>
  <si>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</si>
  <si>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</si>
  <si>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</si>
  <si>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</si>
  <si>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</si>
  <si>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</si>
  <si>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</si>
  <si>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</si>
  <si>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</si>
  <si>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</si>
  <si>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</si>
  <si>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</si>
  <si>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</si>
  <si>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</si>
  <si>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</si>
  <si>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</si>
  <si>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</si>
  <si>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</si>
  <si>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</si>
  <si>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</si>
  <si>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</si>
  <si>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</si>
  <si>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</si>
  <si>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</si>
  <si>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</si>
  <si>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</si>
  <si>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</si>
  <si>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</si>
  <si>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</si>
  <si>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</si>
  <si>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</si>
  <si>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</si>
  <si>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</si>
  <si>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</si>
  <si>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</si>
  <si>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</si>
  <si>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</si>
  <si>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</si>
  <si>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</si>
  <si>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</si>
  <si>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</si>
  <si>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</si>
  <si>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</si>
  <si>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</si>
  <si>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</si>
  <si>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</si>
  <si>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</si>
  <si>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</si>
  <si>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</si>
  <si>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</si>
  <si>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</si>
  <si>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</si>
  <si>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</si>
  <si>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</si>
  <si>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</si>
  <si>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</si>
  <si>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</si>
  <si>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</si>
  <si>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</si>
  <si>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</si>
  <si>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</si>
  <si>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</si>
  <si>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</si>
  <si>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</si>
  <si>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</si>
  <si>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</si>
  <si>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</si>
  <si>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</si>
  <si>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</si>
  <si>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</si>
  <si>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</si>
  <si>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</si>
  <si>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</si>
  <si>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</si>
  <si>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</si>
  <si>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</si>
  <si>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</si>
  <si>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</si>
  <si>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</si>
  <si>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</si>
  <si>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</si>
  <si>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</si>
  <si>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</si>
  <si>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</si>
  <si>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</si>
  <si>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</si>
  <si>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</si>
  <si>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</si>
  <si>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</si>
  <si>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</si>
  <si>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</si>
  <si>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</si>
  <si>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</si>
  <si>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</si>
  <si>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</si>
  <si>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</si>
  <si>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</si>
  <si>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</si>
  <si>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</si>
  <si>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</si>
  <si>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</si>
  <si>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</si>
  <si>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</si>
  <si>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</si>
  <si>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</si>
  <si>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</si>
  <si>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</si>
  <si>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</si>
  <si>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</si>
  <si>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</si>
  <si>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</si>
  <si>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</si>
  <si>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</si>
  <si>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</si>
  <si>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</si>
  <si>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</si>
  <si>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</si>
  <si>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</si>
  <si>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</si>
  <si>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</si>
  <si>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</si>
  <si>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</si>
  <si>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</si>
  <si>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</si>
  <si>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</si>
  <si>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</si>
  <si>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</si>
  <si>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</si>
  <si>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</si>
  <si>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</si>
  <si>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</si>
  <si>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</si>
  <si>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</si>
  <si>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</si>
  <si>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</si>
  <si>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</si>
  <si>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</si>
  <si>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</si>
  <si>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</si>
  <si>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</si>
  <si>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</si>
  <si>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</si>
  <si>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</si>
  <si>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</si>
  <si>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</si>
  <si>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</si>
  <si>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</si>
  <si>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</si>
  <si>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</si>
  <si>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</si>
  <si>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</si>
  <si>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</si>
  <si>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</si>
  <si>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</si>
  <si>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</si>
  <si>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</si>
  <si>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</si>
  <si>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</si>
  <si>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</si>
  <si>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</si>
  <si>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</si>
  <si>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</si>
  <si>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</si>
  <si>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</si>
  <si>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</si>
  <si>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</si>
  <si>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</si>
  <si>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</si>
  <si>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</si>
  <si>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</si>
  <si>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</si>
  <si>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</si>
  <si>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</si>
  <si>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</si>
  <si>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</si>
  <si>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</si>
  <si>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</si>
  <si>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</si>
  <si>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</si>
  <si>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</si>
  <si>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</si>
  <si>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</si>
  <si>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</si>
  <si>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</si>
  <si>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</si>
  <si>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</si>
  <si>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</si>
  <si>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</si>
  <si>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</si>
  <si>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</si>
  <si>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</si>
  <si>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</si>
  <si>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</si>
  <si>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</si>
  <si>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</si>
  <si>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</si>
  <si>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</si>
  <si>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</si>
  <si>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</si>
  <si>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</si>
  <si>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</si>
  <si>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</si>
  <si>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</si>
  <si>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</si>
  <si>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</si>
  <si>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</si>
  <si>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</si>
  <si>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</si>
  <si>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</si>
  <si>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</si>
  <si>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</si>
  <si>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</si>
  <si>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</si>
  <si>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</si>
  <si>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</si>
  <si>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</si>
  <si>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</si>
  <si>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</si>
  <si>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</si>
  <si>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</si>
  <si>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</si>
  <si>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</si>
  <si>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</si>
  <si>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</si>
  <si>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</si>
  <si>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</si>
  <si>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</si>
  <si>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</si>
  <si>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</si>
  <si>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</si>
  <si>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</si>
  <si>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</si>
  <si>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</si>
  <si>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</si>
  <si>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</si>
  <si>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</si>
  <si>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</si>
  <si>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</si>
  <si>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</si>
  <si>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</si>
  <si>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</si>
  <si>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</si>
  <si>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</si>
  <si>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</si>
  <si>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</si>
  <si>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</si>
  <si>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</si>
  <si>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</si>
  <si>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</si>
  <si>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</si>
  <si>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</si>
  <si>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</si>
  <si>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</si>
  <si>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</si>
  <si>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</si>
  <si>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</si>
  <si>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</si>
  <si>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</si>
  <si>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</si>
  <si>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</si>
  <si>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</si>
  <si>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</si>
  <si>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</si>
  <si>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</si>
  <si>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</si>
  <si>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</si>
  <si>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</si>
  <si>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</si>
  <si>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</si>
  <si>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</si>
  <si>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</si>
  <si>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</si>
  <si>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</si>
  <si>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</si>
  <si>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</si>
  <si>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</si>
  <si>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</si>
  <si>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</si>
  <si>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</si>
  <si>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</si>
  <si>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</si>
  <si>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</si>
  <si>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</si>
  <si>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</si>
  <si>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</si>
  <si>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</si>
  <si>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</si>
  <si>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</si>
  <si>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</si>
  <si>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</si>
  <si>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</si>
  <si>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</si>
  <si>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</si>
  <si>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</si>
  <si>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</si>
  <si>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</si>
  <si>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</si>
  <si>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</si>
  <si>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</si>
  <si>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</si>
  <si>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</si>
  <si>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</si>
  <si>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</si>
  <si>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</si>
  <si>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</si>
  <si>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</si>
  <si>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</si>
  <si>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</si>
  <si>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</si>
  <si>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</si>
  <si>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</si>
  <si>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</si>
  <si>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</si>
  <si>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</si>
  <si>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</si>
  <si>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</si>
  <si>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</si>
  <si>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</si>
  <si>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</si>
  <si>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</si>
  <si>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</si>
  <si>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</si>
  <si>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</si>
  <si>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</si>
  <si>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</si>
  <si>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</si>
  <si>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</si>
  <si>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</si>
  <si>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</si>
  <si>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</si>
  <si>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</si>
  <si>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</si>
  <si>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</si>
  <si>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</si>
  <si>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</si>
  <si>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</si>
  <si>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</si>
  <si>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</si>
  <si>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</si>
  <si>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</si>
  <si>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</si>
  <si>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</si>
  <si>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</si>
  <si>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</si>
  <si>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</si>
  <si>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</si>
  <si>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</si>
  <si>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</si>
  <si>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</si>
  <si>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</si>
  <si>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</si>
  <si>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</si>
  <si>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</si>
  <si>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</si>
  <si>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</si>
  <si>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</si>
  <si>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</si>
  <si>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</si>
  <si>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</si>
  <si>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</si>
  <si>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</si>
  <si>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</si>
  <si>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</si>
  <si>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</si>
  <si>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</si>
  <si>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</si>
  <si>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</si>
  <si>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</si>
  <si>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</si>
  <si>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</si>
  <si>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</si>
  <si>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</si>
  <si>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</si>
  <si>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</si>
  <si>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</si>
  <si>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</si>
  <si>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</si>
  <si>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</si>
  <si>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</si>
  <si>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</si>
  <si>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</si>
  <si>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</si>
  <si>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</si>
  <si>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</si>
  <si>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</si>
  <si>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</si>
  <si>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</si>
  <si>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</si>
  <si>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</si>
  <si>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</si>
  <si>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</si>
  <si>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</si>
  <si>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</si>
  <si>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</si>
  <si>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</si>
  <si>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</si>
  <si>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</si>
  <si>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</si>
  <si>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</si>
  <si>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</si>
  <si>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</si>
  <si>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</si>
  <si>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</si>
  <si>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</si>
  <si>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</si>
  <si>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</si>
  <si>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</si>
  <si>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</si>
  <si>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</si>
  <si>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</si>
  <si>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</si>
  <si>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</si>
  <si>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</si>
  <si>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</si>
  <si>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</si>
  <si>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</si>
  <si>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</si>
  <si>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</si>
  <si>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</si>
  <si>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</si>
  <si>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</si>
  <si>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</si>
  <si>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</si>
  <si>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</si>
  <si>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</si>
  <si>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</si>
  <si>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</si>
  <si>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</si>
  <si>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</si>
  <si>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</si>
  <si>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</si>
  <si>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</si>
  <si>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</si>
  <si>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</si>
  <si>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</si>
  <si>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</si>
  <si>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</si>
  <si>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</si>
  <si>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</si>
  <si>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</si>
  <si>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</si>
  <si>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</si>
  <si>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</si>
  <si>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</si>
  <si>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</si>
  <si>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</si>
  <si>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</si>
  <si>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</si>
  <si>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</si>
  <si>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</si>
  <si>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</si>
  <si>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</si>
  <si>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</si>
  <si>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</si>
  <si>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</si>
  <si>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</si>
  <si>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</si>
  <si>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</si>
  <si>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</si>
  <si>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</si>
  <si>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</si>
  <si>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</si>
  <si>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</si>
  <si>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</si>
  <si>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</si>
  <si>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</si>
  <si>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</si>
  <si>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</si>
  <si>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</si>
  <si>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</si>
  <si>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</si>
  <si>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</si>
  <si>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</si>
  <si>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</si>
  <si>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</si>
  <si>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</si>
  <si>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</si>
  <si>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</si>
  <si>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</si>
  <si>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</si>
  <si>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</si>
  <si>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</si>
  <si>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</si>
  <si>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</si>
  <si>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</si>
  <si>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</si>
  <si>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</si>
  <si>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</si>
  <si>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</si>
  <si>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</si>
  <si>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</si>
  <si>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</si>
  <si>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</si>
  <si>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</si>
  <si>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</si>
  <si>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</si>
  <si>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</si>
  <si>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</si>
  <si>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</si>
  <si>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</si>
  <si>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</si>
  <si>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</si>
  <si>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</si>
  <si>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</si>
  <si>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</si>
  <si>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</si>
  <si>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</si>
  <si>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</si>
  <si>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</si>
  <si>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</si>
  <si>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</si>
  <si>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</si>
  <si>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</si>
  <si>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</si>
  <si>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</si>
  <si>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</si>
  <si>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</si>
  <si>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</si>
  <si>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</si>
  <si>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</si>
  <si>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</si>
  <si>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</si>
  <si>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</si>
  <si>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</si>
  <si>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</si>
  <si>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</si>
  <si>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</si>
  <si>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</si>
  <si>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</si>
  <si>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</si>
  <si>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</si>
  <si>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</si>
  <si>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</si>
  <si>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</si>
  <si>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</si>
  <si>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</si>
  <si>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</si>
  <si>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</si>
  <si>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</si>
  <si>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</si>
  <si>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</si>
  <si>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</si>
  <si>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</si>
  <si>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</si>
  <si>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</si>
  <si>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</si>
  <si>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</si>
  <si>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</si>
  <si>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</si>
  <si>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</si>
  <si>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</si>
  <si>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</si>
  <si>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</si>
  <si>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</si>
  <si>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</si>
  <si>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</si>
  <si>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</si>
  <si>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</si>
  <si>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</si>
  <si>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</si>
  <si>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</si>
  <si>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</si>
  <si>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</si>
  <si>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</si>
  <si>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</si>
  <si>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</si>
  <si>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</si>
  <si>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</si>
  <si>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</si>
  <si>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</si>
  <si>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</si>
  <si>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</si>
  <si>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</si>
  <si>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</si>
  <si>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</si>
  <si>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</si>
  <si>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</si>
  <si>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</si>
  <si>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</si>
  <si>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</si>
  <si>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</si>
  <si>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</si>
  <si>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</si>
  <si>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</si>
  <si>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</si>
  <si>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</si>
  <si>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</si>
  <si>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</si>
  <si>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</si>
  <si>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</si>
  <si>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</si>
  <si>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</si>
  <si>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</si>
  <si>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</si>
  <si>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</si>
  <si>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</si>
  <si>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</si>
  <si>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</si>
  <si>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</si>
  <si>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</si>
  <si>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</si>
  <si>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</si>
  <si>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</si>
  <si>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</si>
  <si>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</si>
  <si>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</si>
  <si>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</si>
  <si>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</si>
  <si>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</si>
  <si>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</si>
  <si>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</si>
  <si>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</si>
  <si>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</si>
  <si>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</si>
  <si>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</si>
  <si>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</si>
  <si>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</si>
  <si>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</si>
  <si>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</si>
  <si>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</si>
  <si>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</si>
  <si>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</si>
  <si>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</si>
  <si>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</si>
  <si>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</si>
  <si>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</si>
  <si>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</si>
  <si>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</si>
  <si>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</si>
  <si>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</si>
  <si>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</si>
  <si>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</si>
  <si>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</si>
  <si>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</si>
  <si>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</si>
  <si>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</si>
  <si>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</si>
  <si>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</si>
  <si>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</si>
  <si>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</si>
  <si>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</si>
  <si>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</si>
  <si>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</si>
  <si>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</si>
  <si>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</si>
  <si>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</si>
  <si>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</si>
  <si>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</si>
  <si>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</si>
  <si>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</si>
  <si>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</si>
  <si>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</si>
  <si>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</si>
  <si>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</si>
  <si>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</si>
  <si>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</si>
  <si>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</si>
  <si>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</si>
  <si>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</si>
  <si>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</si>
  <si>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</si>
  <si>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</si>
  <si>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</si>
  <si>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</si>
  <si>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</si>
  <si>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</si>
  <si>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</si>
  <si>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</si>
  <si>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</si>
  <si>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</si>
  <si>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</si>
  <si>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</si>
  <si>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</si>
  <si>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</si>
  <si>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</si>
  <si>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</si>
  <si>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</si>
  <si>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</si>
  <si>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</si>
  <si>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</si>
  <si>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</si>
  <si>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</si>
  <si>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</si>
  <si>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</si>
  <si>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</si>
  <si>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</si>
  <si>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</si>
  <si>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</si>
  <si>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</si>
  <si>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</si>
  <si>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</si>
  <si>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</si>
  <si>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</si>
  <si>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</si>
  <si>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</si>
  <si>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</si>
  <si>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</si>
  <si>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</si>
  <si>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</si>
  <si>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</si>
  <si>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</si>
  <si>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</si>
  <si>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</si>
  <si>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</si>
  <si>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</si>
  <si>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</si>
  <si>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</si>
  <si>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</si>
  <si>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</si>
  <si>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</si>
  <si>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</si>
  <si>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</si>
  <si>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</si>
  <si>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</si>
  <si>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</si>
  <si>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</si>
  <si>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</si>
  <si>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</si>
  <si>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</si>
  <si>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</si>
  <si>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</si>
  <si>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</si>
  <si>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</si>
  <si>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</si>
  <si>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</si>
  <si>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</si>
  <si>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</si>
  <si>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</si>
  <si>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</si>
  <si>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</si>
  <si>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</si>
  <si>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</si>
  <si>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</si>
  <si>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</si>
  <si>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</si>
  <si>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</si>
  <si>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</si>
  <si>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</si>
  <si>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</si>
  <si>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</si>
  <si>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</si>
  <si>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</si>
  <si>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</si>
  <si>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</si>
  <si>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</si>
  <si>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</si>
  <si>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</si>
  <si>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</si>
  <si>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</si>
  <si>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</si>
  <si>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</si>
  <si>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</si>
  <si>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</si>
  <si>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</si>
  <si>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</si>
  <si>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</si>
  <si>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</si>
  <si>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</si>
  <si>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</si>
  <si>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</si>
  <si>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</si>
  <si>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</si>
  <si>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</si>
  <si>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</si>
  <si>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</si>
  <si>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</si>
  <si>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</si>
  <si>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</si>
  <si>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</si>
  <si>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</si>
  <si>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</si>
  <si>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</si>
  <si>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</si>
  <si>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</si>
  <si>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</si>
  <si>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</si>
  <si>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</si>
  <si>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</si>
  <si>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</si>
  <si>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</si>
  <si>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</si>
  <si>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</si>
  <si>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</si>
  <si>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</si>
  <si>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</si>
  <si>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</si>
  <si>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</si>
  <si>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</si>
  <si>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</si>
  <si>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</si>
  <si>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</si>
  <si>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</si>
  <si>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</si>
  <si>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</si>
  <si>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</si>
  <si>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</si>
  <si>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</si>
  <si>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</si>
  <si>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</si>
  <si>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</si>
  <si>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</si>
  <si>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</si>
  <si>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</si>
  <si>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</si>
  <si>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</si>
  <si>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</si>
  <si>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</si>
  <si>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</si>
  <si>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</si>
  <si>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</si>
  <si>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</si>
  <si>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</si>
  <si>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</si>
  <si>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</si>
  <si>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</si>
  <si>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</si>
  <si>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</si>
  <si>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</si>
  <si>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</si>
  <si>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</si>
  <si>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</si>
  <si>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</si>
  <si>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</si>
  <si>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</si>
  <si>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</si>
  <si>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</si>
  <si>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</si>
  <si>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</si>
  <si>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</si>
  <si>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</si>
  <si>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</si>
  <si>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</si>
  <si>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</si>
  <si>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</si>
  <si>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</si>
  <si>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</si>
  <si>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</si>
  <si>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</si>
  <si>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</si>
  <si>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</si>
  <si>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</si>
  <si>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</si>
  <si>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</si>
  <si>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</si>
  <si>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</si>
  <si>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</si>
  <si>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</si>
  <si>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</si>
  <si>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</si>
  <si>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</si>
  <si>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</si>
  <si>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</si>
  <si>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</si>
  <si>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</si>
  <si>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</si>
  <si>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</si>
  <si>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</si>
  <si>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</si>
  <si>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</si>
  <si>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</si>
  <si>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</si>
  <si>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</si>
  <si>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</si>
  <si>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</si>
  <si>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</si>
  <si>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</si>
  <si>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</si>
  <si>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</si>
  <si>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</si>
  <si>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</si>
  <si>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</si>
  <si>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</si>
  <si>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</si>
  <si>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</si>
  <si>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</si>
  <si>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</si>
  <si>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</si>
  <si>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</si>
  <si>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</si>
  <si>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</si>
  <si>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</si>
  <si>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</si>
  <si>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</si>
  <si>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</si>
  <si>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</si>
  <si>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</si>
  <si>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</si>
  <si>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</si>
  <si>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</si>
  <si>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</si>
  <si>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</si>
  <si>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</si>
  <si>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</si>
  <si>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</si>
  <si>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</si>
  <si>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</si>
  <si>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</si>
  <si>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</si>
  <si>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</si>
  <si>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</si>
  <si>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</si>
  <si>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</si>
  <si>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</si>
  <si>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</si>
  <si>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</si>
  <si>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</si>
  <si>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</si>
  <si>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</si>
  <si>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</si>
  <si>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</si>
  <si>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</si>
  <si>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</si>
  <si>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</si>
  <si>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</si>
  <si>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</si>
  <si>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</si>
  <si>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</si>
  <si>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</si>
  <si>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</si>
  <si>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</si>
  <si>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</si>
  <si>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</si>
  <si>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</si>
  <si>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</si>
  <si>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</si>
  <si>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</si>
  <si>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</si>
  <si>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</si>
  <si>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</si>
  <si>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</si>
  <si>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</si>
  <si>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</si>
  <si>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</si>
  <si>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</si>
  <si>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</si>
  <si>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</si>
  <si>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</si>
  <si>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</si>
  <si>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</si>
  <si>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</si>
  <si>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</si>
  <si>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</si>
  <si>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</si>
  <si>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</si>
  <si>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</si>
  <si>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</si>
  <si>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</si>
  <si>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</si>
  <si>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</si>
  <si>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</si>
  <si>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</si>
  <si>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</si>
  <si>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</si>
  <si>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</si>
  <si>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</si>
  <si>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</si>
  <si>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</si>
  <si>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</si>
  <si>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</si>
  <si>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</si>
  <si>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</si>
  <si>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</si>
  <si>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</si>
  <si>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</si>
  <si>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</si>
  <si>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</si>
  <si>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</si>
  <si>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</si>
  <si>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</si>
  <si>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</si>
  <si>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</si>
  <si>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</si>
  <si>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</si>
  <si>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</si>
  <si>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</si>
  <si>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</si>
  <si>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</si>
  <si>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</si>
  <si>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</si>
  <si>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</si>
  <si>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</si>
  <si>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</si>
  <si>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</si>
  <si>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</si>
  <si>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</si>
  <si>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</si>
  <si>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</si>
  <si>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</si>
  <si>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</si>
  <si>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</si>
  <si>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</si>
  <si>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</si>
  <si>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</si>
  <si>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</si>
  <si>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</si>
  <si>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</si>
  <si>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</si>
  <si>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</si>
  <si>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</si>
  <si>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</si>
  <si>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</si>
  <si>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</si>
  <si>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</si>
  <si>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</si>
  <si>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</si>
  <si>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</si>
  <si>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</si>
  <si>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</si>
  <si>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</si>
  <si>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</si>
  <si>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</si>
  <si>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</si>
  <si>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</si>
  <si>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</si>
  <si>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</si>
  <si>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</si>
  <si>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</si>
  <si>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</si>
  <si>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</si>
  <si>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</si>
  <si>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</si>
  <si>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</si>
  <si>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</si>
  <si>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</si>
  <si>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</si>
  <si>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</si>
  <si>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</si>
  <si>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</si>
  <si>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</si>
  <si>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</si>
  <si>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</si>
  <si>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</si>
  <si>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</si>
  <si>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</si>
  <si>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</si>
  <si>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</si>
  <si>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</si>
  <si>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</si>
  <si>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</si>
  <si>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</si>
  <si>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</si>
  <si>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</si>
  <si>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</si>
  <si>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</si>
  <si>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</si>
  <si>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</si>
  <si>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</si>
  <si>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</si>
  <si>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</si>
  <si>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</si>
  <si>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</si>
  <si>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</si>
  <si>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</si>
  <si>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</si>
  <si>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</si>
  <si>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</si>
  <si>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</si>
  <si>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</si>
  <si>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</si>
  <si>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</si>
  <si>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</si>
  <si>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</si>
  <si>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</si>
  <si>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</si>
  <si>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</si>
  <si>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</si>
  <si>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</si>
  <si>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</si>
  <si>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</si>
  <si>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</si>
  <si>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</si>
  <si>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</si>
  <si>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</si>
  <si>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</si>
  <si>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</si>
  <si>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</si>
  <si>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</si>
  <si>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</si>
  <si>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</si>
  <si>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</si>
  <si>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</si>
  <si>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</si>
  <si>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</si>
  <si>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</si>
  <si>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</si>
  <si>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</si>
  <si>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</si>
  <si>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</si>
  <si>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</si>
  <si>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</si>
  <si>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</si>
  <si>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</si>
  <si>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</si>
  <si>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</si>
  <si>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</si>
  <si>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</si>
  <si>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</si>
  <si>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</si>
  <si>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</si>
  <si>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</si>
  <si>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</si>
  <si>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</si>
  <si>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</si>
  <si>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</si>
  <si>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</si>
  <si>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</si>
  <si>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</si>
  <si>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</si>
  <si>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</si>
  <si>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</si>
  <si>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</si>
  <si>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</si>
  <si>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</si>
  <si>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</si>
  <si>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</si>
  <si>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</si>
  <si>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</si>
  <si>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</si>
  <si>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</si>
  <si>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</si>
  <si>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</si>
  <si>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</si>
  <si>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</si>
  <si>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</si>
  <si>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</si>
  <si>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</si>
  <si>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</si>
  <si>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</si>
  <si>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</si>
  <si>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</si>
  <si>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</si>
  <si>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</si>
  <si>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</si>
  <si>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</si>
  <si>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</si>
  <si>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</si>
  <si>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</si>
  <si>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</si>
  <si>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</si>
  <si>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</si>
  <si>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</si>
  <si>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</si>
  <si>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</si>
  <si>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</si>
  <si>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</si>
  <si>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</si>
  <si>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</si>
  <si>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</si>
  <si>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</si>
  <si>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</si>
  <si>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</si>
  <si>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</si>
  <si>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</si>
  <si>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</si>
  <si>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</si>
  <si>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</si>
  <si>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</si>
  <si>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</si>
  <si>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</si>
  <si>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</si>
  <si>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</si>
  <si>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</si>
  <si>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</si>
  <si>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</si>
  <si>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</si>
  <si>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</si>
  <si>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</si>
  <si>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</si>
  <si>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</si>
  <si>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</si>
  <si>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</si>
  <si>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</si>
  <si>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</si>
  <si>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</si>
  <si>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</si>
  <si>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</si>
  <si>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</si>
  <si>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</si>
  <si>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</si>
  <si>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</si>
  <si>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</si>
  <si>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</si>
  <si>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</si>
  <si>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</si>
  <si>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</si>
  <si>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</si>
  <si>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</si>
  <si>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</si>
  <si>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</si>
  <si>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</si>
  <si>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</si>
  <si>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</si>
  <si>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</si>
  <si>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</si>
  <si>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</si>
  <si>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</si>
  <si>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</si>
  <si>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</si>
  <si>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</si>
  <si>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</si>
  <si>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</si>
  <si>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</si>
  <si>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</si>
  <si>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</si>
  <si>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</si>
  <si>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</si>
  <si>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</si>
  <si>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</si>
  <si>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</si>
  <si>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</si>
  <si>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</si>
  <si>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</si>
  <si>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</si>
  <si>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</si>
  <si>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</si>
  <si>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</si>
  <si>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</si>
  <si>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</si>
  <si>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</si>
  <si>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</si>
  <si>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</si>
  <si>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</si>
  <si>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</si>
  <si>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</si>
  <si>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</si>
  <si>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</si>
  <si>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</si>
  <si>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</si>
  <si>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</si>
  <si>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</si>
  <si>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</si>
  <si>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</si>
  <si>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</si>
  <si>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</si>
  <si>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</si>
  <si>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</si>
  <si>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</si>
  <si>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</si>
  <si>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</si>
  <si>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</si>
  <si>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</si>
  <si>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</si>
  <si>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</si>
  <si>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</si>
  <si>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</si>
  <si>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</si>
  <si>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</si>
  <si>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</si>
  <si>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</si>
  <si>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</si>
  <si>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</si>
  <si>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</si>
  <si>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</si>
  <si>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</si>
  <si>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</si>
  <si>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</si>
  <si>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</si>
  <si>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</si>
  <si>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</si>
  <si>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</si>
  <si>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</si>
  <si>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</si>
  <si>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</si>
  <si>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</si>
  <si>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</si>
  <si>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</si>
  <si>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</si>
  <si>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</si>
  <si>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</si>
  <si>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</si>
  <si>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</si>
  <si>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</si>
  <si>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</si>
  <si>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</si>
  <si>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</si>
  <si>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</si>
  <si>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</si>
  <si>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</si>
  <si>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</si>
  <si>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</si>
  <si>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</si>
  <si>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</si>
  <si>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</si>
  <si>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</si>
  <si>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</si>
  <si>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</si>
  <si>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</si>
  <si>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</si>
  <si>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</si>
  <si>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</si>
  <si>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</si>
  <si>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</si>
  <si>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</si>
  <si>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</si>
  <si>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</si>
  <si>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</si>
  <si>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</si>
  <si>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</si>
  <si>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</si>
  <si>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</si>
  <si>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</si>
  <si>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</si>
  <si>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</si>
  <si>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</si>
  <si>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</si>
  <si>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</si>
  <si>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</si>
  <si>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</si>
  <si>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</si>
  <si>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</si>
  <si>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</si>
  <si>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</si>
  <si>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</si>
  <si>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</si>
  <si>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</si>
  <si>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</si>
  <si>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</si>
  <si>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</si>
  <si>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</si>
  <si>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</si>
  <si>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</si>
  <si>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</si>
  <si>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</si>
  <si>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</si>
  <si>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</si>
  <si>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</si>
  <si>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</si>
  <si>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</si>
  <si>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</si>
  <si>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</si>
  <si>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</si>
  <si>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</si>
  <si>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</si>
  <si>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</si>
  <si>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</si>
  <si>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</si>
  <si>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</si>
  <si>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</si>
  <si>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</si>
  <si>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</si>
  <si>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</si>
  <si>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</si>
  <si>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</si>
  <si>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</si>
  <si>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</si>
  <si>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</si>
  <si>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</si>
  <si>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</si>
  <si>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</si>
  <si>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</si>
  <si>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</si>
  <si>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</si>
  <si>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</si>
  <si>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</si>
  <si>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</si>
  <si>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</si>
  <si>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</si>
  <si>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</si>
  <si>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</si>
  <si>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</si>
  <si>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</si>
  <si>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</si>
  <si>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</si>
  <si>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</si>
  <si>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</si>
  <si>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</si>
  <si>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</si>
  <si>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</si>
  <si>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</si>
  <si>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</si>
  <si>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</si>
  <si>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</si>
  <si>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</si>
  <si>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</si>
  <si>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</si>
  <si>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</si>
  <si>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</si>
  <si>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</si>
  <si>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</si>
  <si>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</si>
  <si>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</si>
  <si>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</si>
  <si>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</si>
  <si>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</si>
  <si>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</si>
  <si>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</si>
  <si>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</si>
  <si>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</si>
  <si>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</si>
  <si>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</si>
  <si>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</si>
  <si>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</si>
  <si>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</si>
  <si>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</si>
  <si>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</si>
  <si>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</si>
  <si>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</si>
  <si>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</si>
  <si>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</si>
  <si>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</si>
  <si>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</si>
  <si>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</si>
  <si>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</si>
  <si>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</si>
  <si>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</si>
  <si>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</si>
  <si>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</si>
  <si>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</si>
  <si>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</si>
  <si>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</si>
  <si>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</si>
  <si>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</si>
  <si>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</si>
  <si>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</si>
  <si>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</si>
  <si>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</si>
  <si>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</si>
  <si>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</si>
  <si>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</si>
  <si>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</si>
  <si>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</si>
  <si>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</si>
  <si>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</si>
  <si>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</si>
  <si>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</si>
  <si>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</si>
  <si>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</si>
  <si>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</si>
  <si>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</si>
  <si>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</si>
  <si>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</si>
  <si>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</si>
  <si>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</si>
  <si>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</si>
  <si>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</si>
  <si>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</si>
  <si>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</si>
  <si>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</si>
  <si>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</si>
  <si>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</si>
  <si>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</si>
  <si>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</si>
  <si>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</si>
  <si>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</si>
  <si>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</si>
  <si>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</si>
  <si>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</si>
  <si>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</si>
  <si>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</si>
  <si>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</si>
  <si>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</si>
  <si>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</si>
  <si>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</si>
  <si>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</si>
  <si>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</si>
  <si>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</si>
  <si>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</si>
  <si>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</si>
  <si>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</si>
  <si>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</si>
  <si>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</si>
  <si>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</si>
  <si>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</si>
  <si>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</si>
  <si>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</si>
  <si>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</si>
  <si>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</si>
  <si>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</si>
  <si>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</si>
  <si>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</si>
  <si>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</si>
  <si>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</si>
  <si>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</si>
  <si>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</si>
  <si>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</si>
  <si>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</si>
  <si>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</si>
  <si>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</si>
  <si>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</si>
  <si>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</si>
  <si>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</si>
  <si>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</si>
  <si>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</si>
  <si>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</si>
  <si>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</si>
  <si>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</si>
  <si>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</si>
  <si>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</si>
  <si>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</si>
  <si>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</si>
  <si>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</si>
  <si>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</si>
  <si>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</si>
  <si>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</si>
  <si>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</si>
  <si>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</si>
  <si>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</si>
  <si>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</si>
  <si>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</si>
  <si>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</si>
  <si>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</si>
  <si>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</si>
  <si>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</si>
  <si>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</si>
  <si>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</si>
  <si>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</si>
  <si>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</si>
  <si>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</si>
  <si>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</si>
  <si>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</si>
  <si>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</si>
  <si>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</si>
  <si>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</si>
  <si>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</si>
  <si>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</si>
  <si>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</si>
  <si>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</si>
  <si>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</si>
  <si>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</si>
  <si>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</si>
  <si>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</si>
  <si>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</si>
  <si>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</si>
  <si>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</si>
  <si>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</si>
  <si>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</si>
  <si>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</si>
  <si>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</si>
  <si>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</si>
  <si>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</si>
  <si>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</si>
  <si>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</si>
  <si>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</si>
  <si>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</si>
  <si>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</si>
  <si>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</si>
  <si>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</si>
  <si>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</si>
  <si>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</si>
  <si>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</si>
  <si>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</si>
  <si>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</si>
  <si>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</si>
  <si>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</si>
  <si>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</si>
  <si>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</si>
  <si>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</si>
  <si>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</si>
  <si>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</si>
  <si>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</si>
  <si>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</si>
  <si>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</si>
  <si>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</si>
  <si>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</si>
  <si>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</si>
  <si>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</si>
  <si>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</si>
  <si>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</si>
  <si>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</si>
  <si>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</si>
  <si>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</si>
  <si>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</si>
  <si>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</si>
  <si>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</si>
  <si>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</si>
  <si>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</si>
  <si>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</si>
  <si>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</si>
  <si>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</si>
  <si>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</si>
  <si>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</si>
  <si>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</si>
  <si>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</si>
  <si>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</si>
  <si>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</si>
  <si>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</si>
  <si>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</si>
  <si>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</si>
  <si>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</si>
  <si>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</si>
  <si>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</si>
  <si>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</si>
  <si>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</si>
  <si>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</si>
  <si>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</si>
  <si>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</si>
  <si>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</si>
  <si>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</si>
  <si>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</si>
  <si>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</si>
  <si>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</si>
  <si>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</si>
  <si>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</si>
  <si>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</si>
  <si>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</si>
  <si>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</si>
  <si>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</si>
  <si>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</si>
  <si>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</si>
  <si>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</si>
  <si>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</si>
  <si>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</si>
  <si>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</si>
  <si>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</si>
  <si>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</si>
  <si>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</si>
  <si>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</si>
  <si>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</si>
  <si>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</si>
  <si>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</si>
  <si>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</si>
  <si>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</si>
  <si>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</si>
  <si>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</si>
  <si>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</si>
  <si>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</si>
  <si>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</si>
  <si>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</si>
  <si>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</si>
  <si>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</si>
  <si>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</si>
  <si>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</si>
  <si>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</si>
  <si>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</si>
  <si>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</si>
  <si>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</si>
  <si>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</si>
  <si>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</si>
  <si>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</si>
  <si>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</si>
  <si>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</si>
  <si>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</si>
  <si>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</si>
  <si>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</si>
  <si>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</si>
  <si>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</si>
  <si>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</si>
  <si>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</si>
  <si>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</si>
  <si>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</si>
  <si>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</si>
  <si>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</si>
  <si>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</si>
  <si>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</si>
  <si>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</si>
  <si>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</si>
  <si>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</si>
  <si>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</si>
  <si>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</si>
  <si>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</si>
  <si>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</si>
  <si>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</si>
  <si>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</si>
  <si>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</si>
  <si>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</si>
  <si>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</si>
  <si>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</si>
  <si>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</si>
  <si>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</si>
  <si>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</si>
  <si>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</si>
  <si>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</si>
  <si>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</si>
  <si>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</si>
  <si>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</si>
  <si>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</si>
  <si>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</si>
  <si>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</si>
  <si>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</si>
  <si>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</si>
  <si>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</si>
  <si>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</si>
  <si>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</si>
  <si>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</si>
  <si>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</si>
  <si>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</si>
  <si>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</si>
  <si>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</si>
  <si>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</si>
  <si>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</si>
  <si>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</si>
  <si>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</si>
  <si>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</si>
  <si>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</si>
  <si>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</si>
  <si>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</si>
  <si>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</si>
  <si>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</si>
  <si>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</si>
  <si>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</si>
  <si>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</si>
  <si>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</si>
  <si>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</si>
  <si>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</si>
  <si>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</si>
  <si>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</si>
  <si>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</si>
  <si>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</si>
  <si>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</si>
  <si>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</si>
  <si>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</si>
  <si>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</si>
  <si>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</si>
  <si>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</si>
  <si>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</si>
  <si>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</si>
  <si>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</si>
  <si>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</si>
  <si>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</si>
  <si>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</si>
  <si>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</si>
  <si>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</si>
  <si>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</si>
  <si>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</si>
  <si>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</si>
  <si>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</si>
  <si>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</si>
  <si>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</si>
  <si>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</si>
  <si>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</si>
  <si>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</si>
  <si>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</si>
  <si>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</si>
  <si>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</si>
  <si>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</si>
  <si>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</si>
  <si>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</si>
  <si>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</si>
  <si>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</si>
  <si>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</si>
  <si>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</si>
  <si>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</si>
  <si>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</si>
  <si>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</si>
  <si>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</si>
  <si>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</si>
  <si>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</si>
  <si>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</si>
  <si>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</si>
  <si>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</si>
  <si>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</si>
  <si>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</si>
  <si>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</si>
  <si>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</si>
  <si>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</si>
  <si>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</si>
  <si>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</si>
  <si>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</si>
  <si>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</si>
  <si>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</si>
  <si>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</si>
  <si>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</si>
  <si>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</si>
  <si>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</si>
  <si>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</si>
  <si>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</si>
  <si>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</si>
  <si>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</si>
  <si>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</si>
  <si>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</si>
  <si>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</si>
  <si>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</si>
  <si>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</si>
  <si>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</si>
  <si>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</si>
  <si>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</si>
  <si>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</si>
  <si>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</si>
  <si>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</si>
  <si>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</si>
  <si>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</si>
  <si>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</si>
  <si>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</si>
  <si>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</si>
  <si>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</si>
  <si>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</si>
  <si>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</si>
  <si>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</si>
  <si>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</si>
  <si>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</si>
  <si>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</si>
  <si>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</si>
  <si>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</si>
  <si>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</si>
  <si>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</si>
  <si>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</si>
  <si>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</si>
  <si>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</si>
  <si>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</si>
  <si>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</si>
  <si>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</si>
  <si>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</si>
  <si>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</si>
  <si>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</si>
  <si>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</si>
  <si>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</si>
  <si>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</si>
  <si>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</si>
  <si>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</si>
  <si>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</si>
  <si>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</si>
  <si>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</si>
  <si>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</si>
  <si>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</si>
  <si>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</si>
  <si>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</si>
  <si>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</si>
  <si>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</si>
  <si>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</si>
  <si>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</si>
  <si>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</si>
  <si>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</si>
  <si>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</si>
  <si>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</si>
  <si>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</si>
  <si>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</si>
  <si>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</si>
  <si>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</si>
  <si>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</si>
  <si>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</si>
  <si>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</si>
  <si>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</si>
  <si>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</si>
  <si>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</si>
  <si>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</si>
  <si>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</si>
  <si>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</si>
  <si>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</si>
  <si>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</si>
  <si>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</si>
  <si>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</si>
  <si>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</si>
  <si>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</si>
  <si>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</si>
  <si>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</si>
  <si>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</si>
  <si>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</si>
  <si>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</si>
  <si>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</si>
  <si>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</si>
  <si>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</si>
  <si>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</si>
  <si>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</si>
  <si>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</si>
  <si>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</si>
  <si>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</si>
  <si>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</si>
  <si>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</si>
  <si>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</si>
  <si>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</si>
  <si>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</si>
  <si>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</si>
  <si>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</si>
  <si>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</si>
  <si>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</si>
  <si>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</si>
  <si>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</si>
  <si>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</si>
  <si>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</si>
  <si>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</si>
  <si>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</si>
  <si>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</si>
  <si>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</si>
  <si>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</si>
  <si>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</si>
  <si>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</si>
  <si>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</si>
  <si>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</si>
  <si>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</si>
  <si>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</si>
  <si>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</si>
  <si>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</si>
  <si>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</si>
  <si>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</si>
  <si>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</si>
  <si>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</si>
  <si>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</si>
  <si>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</si>
  <si>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</si>
  <si>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</si>
  <si>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</si>
  <si>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</si>
  <si>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</si>
  <si>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</si>
  <si>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</si>
  <si>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</si>
  <si>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</si>
  <si>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</si>
  <si>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</si>
  <si>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</si>
  <si>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</si>
  <si>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</si>
  <si>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</si>
  <si>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</si>
  <si>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</si>
  <si>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</si>
  <si>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</si>
  <si>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</si>
  <si>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</si>
  <si>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</si>
  <si>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</si>
  <si>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</si>
  <si>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</si>
  <si>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</si>
  <si>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</si>
  <si>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</si>
  <si>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</si>
  <si>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</si>
  <si>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</si>
  <si>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</si>
  <si>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</si>
  <si>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</si>
  <si>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</si>
  <si>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</si>
  <si>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</si>
  <si>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</si>
  <si>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</si>
  <si>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</si>
  <si>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</si>
  <si>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</si>
  <si>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</si>
  <si>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</si>
  <si>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</si>
  <si>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</si>
  <si>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</si>
  <si>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</si>
  <si>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</si>
  <si>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</si>
  <si>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</si>
  <si>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</si>
  <si>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</si>
  <si>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</si>
  <si>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</si>
  <si>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</si>
  <si>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</si>
  <si>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</si>
  <si>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</si>
  <si>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</si>
  <si>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</si>
  <si>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</si>
  <si>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</si>
  <si>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</si>
  <si>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</si>
  <si>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</si>
  <si>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</si>
  <si>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</si>
  <si>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</si>
  <si>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</si>
  <si>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</si>
  <si>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</si>
  <si>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</si>
  <si>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</si>
  <si>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</si>
  <si>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</si>
  <si>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</si>
  <si>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</si>
  <si>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</si>
  <si>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</si>
  <si>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</si>
  <si>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</si>
  <si>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</si>
  <si>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</si>
  <si>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</si>
  <si>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</si>
  <si>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</si>
  <si>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</si>
  <si>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</si>
  <si>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</si>
  <si>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</si>
  <si>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</si>
  <si>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</si>
  <si>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</si>
  <si>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</si>
  <si>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</si>
  <si>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</si>
  <si>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</si>
  <si>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</si>
  <si>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</si>
  <si>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</si>
  <si>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</si>
  <si>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</si>
  <si>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</si>
  <si>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</si>
  <si>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</si>
  <si>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</si>
  <si>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</si>
  <si>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</si>
  <si>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</si>
  <si>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</si>
  <si>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</si>
  <si>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</si>
  <si>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</si>
  <si>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</si>
  <si>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</si>
  <si>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</si>
  <si>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</si>
  <si>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</si>
  <si>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</si>
  <si>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</si>
  <si>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</si>
  <si>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</si>
  <si>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</si>
  <si>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</si>
  <si>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</si>
  <si>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</si>
  <si>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</si>
  <si>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</si>
  <si>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</si>
  <si>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</si>
  <si>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</si>
  <si>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</si>
  <si>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</si>
  <si>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</si>
  <si>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</si>
  <si>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</si>
  <si>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</si>
  <si>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</si>
  <si>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</si>
  <si>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</si>
  <si>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</si>
  <si>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</si>
  <si>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</si>
  <si>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</si>
  <si>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</si>
  <si>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</si>
  <si>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</si>
  <si>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</si>
  <si>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</si>
  <si>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</si>
  <si>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</si>
  <si>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</si>
  <si>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</si>
  <si>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</si>
  <si>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</si>
  <si>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</si>
  <si>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</si>
  <si>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</si>
  <si>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</si>
  <si>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</si>
  <si>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</si>
  <si>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</si>
  <si>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</si>
  <si>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</si>
  <si>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</si>
  <si>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</si>
  <si>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</si>
  <si>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</si>
  <si>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</si>
  <si>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</si>
  <si>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</si>
  <si>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</si>
  <si>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</si>
  <si>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</si>
  <si>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</si>
  <si>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</si>
  <si>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</si>
  <si>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</si>
  <si>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</si>
  <si>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</si>
  <si>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</si>
  <si>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</si>
  <si>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</si>
  <si>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</si>
  <si>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</si>
  <si>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</si>
  <si>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</si>
  <si>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</si>
  <si>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</si>
  <si>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</si>
  <si>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</si>
  <si>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</si>
  <si>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</si>
  <si>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</si>
  <si>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</si>
  <si>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</si>
  <si>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</si>
  <si>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</si>
  <si>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</si>
  <si>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</si>
  <si>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</si>
  <si>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</si>
  <si>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</si>
  <si>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</si>
  <si>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</si>
  <si>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</si>
  <si>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</si>
  <si>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</si>
  <si>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</si>
  <si>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</si>
  <si>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</si>
  <si>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</si>
  <si>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</si>
  <si>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</si>
  <si>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</si>
  <si>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</si>
  <si>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</si>
  <si>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</si>
  <si>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</si>
  <si>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</si>
  <si>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</si>
  <si>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</si>
  <si>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</si>
  <si>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</si>
  <si>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</si>
  <si>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</si>
  <si>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</si>
  <si>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</si>
  <si>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</si>
  <si>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</si>
  <si>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</si>
  <si>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</si>
  <si>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</si>
  <si>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</si>
  <si>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</si>
  <si>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</si>
  <si>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</si>
  <si>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</si>
  <si>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</si>
  <si>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</si>
  <si>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</si>
  <si>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</si>
  <si>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</si>
  <si>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</si>
  <si>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</si>
  <si>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</si>
  <si>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</si>
  <si>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</si>
  <si>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</si>
  <si>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</si>
  <si>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</si>
  <si>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</si>
  <si>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</si>
  <si>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</si>
  <si>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</si>
  <si>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</si>
  <si>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</si>
  <si>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</si>
  <si>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</si>
  <si>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</si>
  <si>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</si>
  <si>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</si>
  <si>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</si>
  <si>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</si>
  <si>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</si>
  <si>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</si>
  <si>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</si>
  <si>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</si>
  <si>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</si>
  <si>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</si>
  <si>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</si>
  <si>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</si>
  <si>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</si>
  <si>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</si>
  <si>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</si>
  <si>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</si>
  <si>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</si>
  <si>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</si>
  <si>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</si>
  <si>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</si>
  <si>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</si>
  <si>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</si>
  <si>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</si>
  <si>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</si>
  <si>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</si>
  <si>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</si>
  <si>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</si>
  <si>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</si>
  <si>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</si>
  <si>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</si>
  <si>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</si>
  <si>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</si>
  <si>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</si>
  <si>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</si>
  <si>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</si>
  <si>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</si>
  <si>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</si>
  <si>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</si>
  <si>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</si>
  <si>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</si>
  <si>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</si>
  <si>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</si>
  <si>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</si>
  <si>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</si>
  <si>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</si>
  <si>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</si>
  <si>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</si>
  <si>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</si>
  <si>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</si>
  <si>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</si>
  <si>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</si>
  <si>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</si>
  <si>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</si>
  <si>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</si>
  <si>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</si>
  <si>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</si>
  <si>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</si>
  <si>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</si>
  <si>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</si>
  <si>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</si>
  <si>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</si>
  <si>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</si>
  <si>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</si>
  <si>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</si>
  <si>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</si>
  <si>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</si>
  <si>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</si>
  <si>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</si>
  <si>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</si>
  <si>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</si>
  <si>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</si>
  <si>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</si>
  <si>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</si>
  <si>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</si>
  <si>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</si>
  <si>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</si>
  <si>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</si>
  <si>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</si>
  <si>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</si>
  <si>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</si>
  <si>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</si>
  <si>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</si>
  <si>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</si>
  <si>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</si>
  <si>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</si>
  <si>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</si>
  <si>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</si>
  <si>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</si>
  <si>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</si>
  <si>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</si>
  <si>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</si>
  <si>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</si>
  <si>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</si>
  <si>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</si>
  <si>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</si>
  <si>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</si>
  <si>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</si>
  <si>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</si>
  <si>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</si>
  <si>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</si>
  <si>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</si>
  <si>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</si>
  <si>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</si>
  <si>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</si>
  <si>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</si>
  <si>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</si>
  <si>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</si>
  <si>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</si>
  <si>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</si>
  <si>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</si>
  <si>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</si>
  <si>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</si>
  <si>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</si>
  <si>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</si>
  <si>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</si>
  <si>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</si>
  <si>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</si>
  <si>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</si>
  <si>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</si>
  <si>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</si>
  <si>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</si>
  <si>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</si>
  <si>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</si>
  <si>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</si>
  <si>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</si>
  <si>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</si>
  <si>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</si>
  <si>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</si>
  <si>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</si>
  <si>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</si>
  <si>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</si>
  <si>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</si>
  <si>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</si>
  <si>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</si>
  <si>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</si>
  <si>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</si>
  <si>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</si>
  <si>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</si>
  <si>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</si>
  <si>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</si>
  <si>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</si>
  <si>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</si>
  <si>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</si>
  <si>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</si>
  <si>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</si>
  <si>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</si>
  <si>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</si>
  <si>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</si>
  <si>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</si>
  <si>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</si>
  <si>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</si>
  <si>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</si>
  <si>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</si>
  <si>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</si>
  <si>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</si>
  <si>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</si>
  <si>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</si>
  <si>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</si>
  <si>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</si>
  <si>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</si>
  <si>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</si>
  <si>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</si>
  <si>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</si>
  <si>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</si>
  <si>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</si>
  <si>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</si>
  <si>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</si>
  <si>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</si>
  <si>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</si>
  <si>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</si>
  <si>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</si>
  <si>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</si>
  <si>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</si>
  <si>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</si>
  <si>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</si>
  <si>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</si>
  <si>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</si>
  <si>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</si>
  <si>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</si>
  <si>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</si>
  <si>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</si>
  <si>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</si>
  <si>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</si>
  <si>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</si>
  <si>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</si>
  <si>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</si>
  <si>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</si>
  <si>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</si>
  <si>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</si>
  <si>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</si>
  <si>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</si>
  <si>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</si>
  <si>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</si>
  <si>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</si>
  <si>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</si>
  <si>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</si>
  <si>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</si>
  <si>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</si>
  <si>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</si>
  <si>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</si>
  <si>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</si>
  <si>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</si>
  <si>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</si>
  <si>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</si>
  <si>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</si>
  <si>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</si>
  <si>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</si>
  <si>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</si>
  <si>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</si>
  <si>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</si>
  <si>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</si>
  <si>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</si>
  <si>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</si>
  <si>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</si>
  <si>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</si>
  <si>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</si>
  <si>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</si>
  <si>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</si>
  <si>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</si>
  <si>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</si>
  <si>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</si>
  <si>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</si>
  <si>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</si>
  <si>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</si>
  <si>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</si>
  <si>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</si>
  <si>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</si>
  <si>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</si>
  <si>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</si>
  <si>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</si>
  <si>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</si>
  <si>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</si>
  <si>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</si>
  <si>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</si>
  <si>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</si>
  <si>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</si>
  <si>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</si>
  <si>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</si>
  <si>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</si>
  <si>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</si>
  <si>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</si>
  <si>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</si>
  <si>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</si>
  <si>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</si>
  <si>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</si>
  <si>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</si>
  <si>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</si>
  <si>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</si>
  <si>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</si>
  <si>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</si>
  <si>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</si>
  <si>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</si>
  <si>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</si>
  <si>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</si>
  <si>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</si>
  <si>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</si>
  <si>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</si>
  <si>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</si>
  <si>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</si>
  <si>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</si>
  <si>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</si>
  <si>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</si>
  <si>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</si>
  <si>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</si>
  <si>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</si>
  <si>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</si>
  <si>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</si>
  <si>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</si>
  <si>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</si>
  <si>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</si>
  <si>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</si>
  <si>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</si>
  <si>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</si>
  <si>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</si>
  <si>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</si>
  <si>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</si>
  <si>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</si>
  <si>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</si>
  <si>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</si>
  <si>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</si>
  <si>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</si>
  <si>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</si>
  <si>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</si>
  <si>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</si>
  <si>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</si>
  <si>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</si>
  <si>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</si>
  <si>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</si>
  <si>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</si>
  <si>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</si>
  <si>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</si>
  <si>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</si>
  <si>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</si>
  <si>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</si>
  <si>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</si>
  <si>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</si>
  <si>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</si>
  <si>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</si>
  <si>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</si>
  <si>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</si>
  <si>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</si>
  <si>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</si>
  <si>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</si>
  <si>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</si>
  <si>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</si>
  <si>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</si>
  <si>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</si>
  <si>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</si>
  <si>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</si>
  <si>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</si>
  <si>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</si>
  <si>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</si>
  <si>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</si>
  <si>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</si>
  <si>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</si>
  <si>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</si>
  <si>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</si>
  <si>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</si>
  <si>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</si>
  <si>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</si>
  <si>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</si>
  <si>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</si>
  <si>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</si>
  <si>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</si>
  <si>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</si>
  <si>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</si>
  <si>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</si>
  <si>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</si>
  <si>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</si>
  <si>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</si>
  <si>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</si>
  <si>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</si>
  <si>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</si>
  <si>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</si>
  <si>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</si>
  <si>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</si>
  <si>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</si>
  <si>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</si>
  <si>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</si>
  <si>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</si>
  <si>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</si>
  <si>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</si>
  <si>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</si>
  <si>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</si>
  <si>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</si>
  <si>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</si>
  <si>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</si>
  <si>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</si>
  <si>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</si>
  <si>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</si>
  <si>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</si>
  <si>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</si>
  <si>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</si>
  <si>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</si>
  <si>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</si>
  <si>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</si>
  <si>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</si>
  <si>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</si>
  <si>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</si>
  <si>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</si>
  <si>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</si>
  <si>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</si>
  <si>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</si>
  <si>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</si>
  <si>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</si>
  <si>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</si>
  <si>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</si>
  <si>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</si>
  <si>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</si>
  <si>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</si>
  <si>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</si>
  <si>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</si>
  <si>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</si>
  <si>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</si>
  <si>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</si>
  <si>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</si>
  <si>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</si>
  <si>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</si>
  <si>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</si>
  <si>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</si>
  <si>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</si>
  <si>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</si>
  <si>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</si>
  <si>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</si>
  <si>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</si>
  <si>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</si>
  <si>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</si>
  <si>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</si>
  <si>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</si>
  <si>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</si>
  <si>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</si>
  <si>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</si>
  <si>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</si>
  <si>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</si>
  <si>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</si>
  <si>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</si>
  <si>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</si>
  <si>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</si>
  <si>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</si>
  <si>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</si>
  <si>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</si>
  <si>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</si>
  <si>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</si>
  <si>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</si>
  <si>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</si>
  <si>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</si>
  <si>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</si>
  <si>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</si>
  <si>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</si>
  <si>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</si>
  <si>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</si>
  <si>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</si>
  <si>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</si>
  <si>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</si>
  <si>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</si>
  <si>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</si>
  <si>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</si>
  <si>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</si>
  <si>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</si>
  <si>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</si>
  <si>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</si>
  <si>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</si>
  <si>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</si>
  <si>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</si>
  <si>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</si>
  <si>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</si>
  <si>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</si>
  <si>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</si>
  <si>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</si>
  <si>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</si>
  <si>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</si>
  <si>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</si>
  <si>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</si>
  <si>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</si>
  <si>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</si>
  <si>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</si>
  <si>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</si>
  <si>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</si>
  <si>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</si>
  <si>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</si>
  <si>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</si>
  <si>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</si>
  <si>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</si>
  <si>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</si>
  <si>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</si>
  <si>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</si>
  <si>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</si>
  <si>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</si>
  <si>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</si>
  <si>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</si>
  <si>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</si>
  <si>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</si>
  <si>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</si>
  <si>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</si>
  <si>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</si>
  <si>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</si>
  <si>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</si>
  <si>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</si>
  <si>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</si>
  <si>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</si>
  <si>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</si>
  <si>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</si>
  <si>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</si>
  <si>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</si>
  <si>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</si>
  <si>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</si>
  <si>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</si>
  <si>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</si>
  <si>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</si>
  <si>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</si>
  <si>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</si>
  <si>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</si>
  <si>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</si>
  <si>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</si>
  <si>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</si>
  <si>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</si>
  <si>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</si>
  <si>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</si>
  <si>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</si>
  <si>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</si>
  <si>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</si>
  <si>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</si>
  <si>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</si>
  <si>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</si>
  <si>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</si>
  <si>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</si>
  <si>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</si>
  <si>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</si>
  <si>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</si>
  <si>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</si>
  <si>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</si>
  <si>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</si>
  <si>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</si>
  <si>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</si>
  <si>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</si>
  <si>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</si>
  <si>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</si>
  <si>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</si>
  <si>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</si>
  <si>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</si>
  <si>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</si>
  <si>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</si>
  <si>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</si>
  <si>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</si>
  <si>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</si>
  <si>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</si>
  <si>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</si>
  <si>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</si>
  <si>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</si>
  <si>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</si>
  <si>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</si>
  <si>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</si>
  <si>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</si>
  <si>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</si>
  <si>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</si>
  <si>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</si>
  <si>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</si>
  <si>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</si>
  <si>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</si>
  <si>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</si>
  <si>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</si>
  <si>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</si>
  <si>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</si>
  <si>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</si>
  <si>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</si>
  <si>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</si>
  <si>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</si>
  <si>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</si>
  <si>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</si>
  <si>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</si>
  <si>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</si>
  <si>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</si>
  <si>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</si>
  <si>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</si>
  <si>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</si>
  <si>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</si>
  <si>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</si>
  <si>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</si>
  <si>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</si>
  <si>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</si>
  <si>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</si>
  <si>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</si>
  <si>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</si>
  <si>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</si>
  <si>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</si>
  <si>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</si>
  <si>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</si>
  <si>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</si>
  <si>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</si>
  <si>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</si>
  <si>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</si>
  <si>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</si>
  <si>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</si>
  <si>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</si>
  <si>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</si>
  <si>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</si>
  <si>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</si>
  <si>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</si>
  <si>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</si>
  <si>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</si>
  <si>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</si>
  <si>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</si>
  <si>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</si>
  <si>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</si>
  <si>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</si>
  <si>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</si>
  <si>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</si>
  <si>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</si>
  <si>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</si>
  <si>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</si>
  <si>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</si>
  <si>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</si>
  <si>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</si>
  <si>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</si>
  <si>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</si>
  <si>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</si>
  <si>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</si>
  <si>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</si>
  <si>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</si>
  <si>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</si>
  <si>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</si>
  <si>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</si>
  <si>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</si>
  <si>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</si>
  <si>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</si>
  <si>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</si>
  <si>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</si>
  <si>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</si>
  <si>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</si>
  <si>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</si>
  <si>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</si>
  <si>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</si>
  <si>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</si>
  <si>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</si>
  <si>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</si>
  <si>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</si>
  <si>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</si>
  <si>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</si>
  <si>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</si>
  <si>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</si>
  <si>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</si>
  <si>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</si>
  <si>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</si>
  <si>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</si>
  <si>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</si>
  <si>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</si>
  <si>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</si>
  <si>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</si>
  <si>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</si>
  <si>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</si>
  <si>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</si>
  <si>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</si>
  <si>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</si>
  <si>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</si>
  <si>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</si>
  <si>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</si>
  <si>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</si>
  <si>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</si>
  <si>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</si>
  <si>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</si>
  <si>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</si>
  <si>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</si>
  <si>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</si>
  <si>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</si>
  <si>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</si>
  <si>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</si>
  <si>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</si>
  <si>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</si>
  <si>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</si>
  <si>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</si>
  <si>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</si>
  <si>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</si>
  <si>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</si>
  <si>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</si>
  <si>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</si>
  <si>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</si>
  <si>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</si>
  <si>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</si>
  <si>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</si>
  <si>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</si>
  <si>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</si>
  <si>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</si>
  <si>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</si>
  <si>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</si>
  <si>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</si>
  <si>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</si>
  <si>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</si>
  <si>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</si>
  <si>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</si>
  <si>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</si>
  <si>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</si>
  <si>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</si>
  <si>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</si>
  <si>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</si>
  <si>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</si>
  <si>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</si>
  <si>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</si>
  <si>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</si>
  <si>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</si>
  <si>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</si>
  <si>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</si>
  <si>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</si>
  <si>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</si>
  <si>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</si>
  <si>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</si>
  <si>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</si>
  <si>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</si>
  <si>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</si>
  <si>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</si>
  <si>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</si>
  <si>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</si>
  <si>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</si>
  <si>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</si>
  <si>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</si>
  <si>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</si>
  <si>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</si>
  <si>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</si>
  <si>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</si>
  <si>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</si>
  <si>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</si>
  <si>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</si>
  <si>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</si>
  <si>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</si>
  <si>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</si>
  <si>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</si>
  <si>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</si>
  <si>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</si>
  <si>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</si>
  <si>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</si>
  <si>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</si>
  <si>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</si>
  <si>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</si>
  <si>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</si>
  <si>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</si>
  <si>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</si>
  <si>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</si>
  <si>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</si>
  <si>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</si>
  <si>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</si>
  <si>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</si>
  <si>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</si>
  <si>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</si>
  <si>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</si>
  <si>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</si>
  <si>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</si>
  <si>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</si>
  <si>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</si>
  <si>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</si>
  <si>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</si>
  <si>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</si>
  <si>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</si>
  <si>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</si>
  <si>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</si>
  <si>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</si>
  <si>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</si>
  <si>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</si>
  <si>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</si>
  <si>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</si>
  <si>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</si>
  <si>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</si>
  <si>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</si>
  <si>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</si>
  <si>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</si>
  <si>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</si>
  <si>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</si>
  <si>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</si>
  <si>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</si>
  <si>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</si>
  <si>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</si>
  <si>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</si>
  <si>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</si>
  <si>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</si>
  <si>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</si>
  <si>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</si>
  <si>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</si>
  <si>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</si>
  <si>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</si>
  <si>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</si>
  <si>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</si>
  <si>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</si>
  <si>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</si>
  <si>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</si>
  <si>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</si>
  <si>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</si>
  <si>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</si>
  <si>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</si>
  <si>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</si>
  <si>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</si>
  <si>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</si>
  <si>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</si>
  <si>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</si>
  <si>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</si>
  <si>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</si>
  <si>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</si>
  <si>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</si>
  <si>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</si>
  <si>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</si>
  <si>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</si>
  <si>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</si>
  <si>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</si>
  <si>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</si>
  <si>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</si>
  <si>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</si>
  <si>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</si>
  <si>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</si>
  <si>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</si>
  <si>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</si>
  <si>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</si>
  <si>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</si>
  <si>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</si>
  <si>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</si>
  <si>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</si>
  <si>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</si>
  <si>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</si>
  <si>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</si>
  <si>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</si>
  <si>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</si>
  <si>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</si>
  <si>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</si>
  <si>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</si>
  <si>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</si>
  <si>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</si>
  <si>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</si>
  <si>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</si>
  <si>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</si>
  <si>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</si>
  <si>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</si>
  <si>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</si>
  <si>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</si>
  <si>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</si>
  <si>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</si>
  <si>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</si>
  <si>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</si>
  <si>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</si>
  <si>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</si>
  <si>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</si>
  <si>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</si>
  <si>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</si>
  <si>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</si>
  <si>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</si>
  <si>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</si>
  <si>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</si>
  <si>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</si>
  <si>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</si>
  <si>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</si>
  <si>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</si>
  <si>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</si>
  <si>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</si>
  <si>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</si>
  <si>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</si>
  <si>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</si>
  <si>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</si>
  <si>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</si>
  <si>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</si>
  <si>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</si>
  <si>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</si>
  <si>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</si>
  <si>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</si>
  <si>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</si>
  <si>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</si>
  <si>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</si>
  <si>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</si>
  <si>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</si>
  <si>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</si>
  <si>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</si>
  <si>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</si>
  <si>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</si>
  <si>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</si>
  <si>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</si>
  <si>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</si>
  <si>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</si>
  <si>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</si>
  <si>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</si>
  <si>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</si>
  <si>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</si>
  <si>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</si>
  <si>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</si>
  <si>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</si>
  <si>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</si>
  <si>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</si>
  <si>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</si>
  <si>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</si>
  <si>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</si>
  <si>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</si>
  <si>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</si>
  <si>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</si>
  <si>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</si>
  <si>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</si>
  <si>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</si>
  <si>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</si>
  <si>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</si>
  <si>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</si>
  <si>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</si>
  <si>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</si>
  <si>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</si>
  <si>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</si>
  <si>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</si>
  <si>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</si>
  <si>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</si>
  <si>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</si>
  <si>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</si>
  <si>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</si>
  <si>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</si>
  <si>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</si>
  <si>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</si>
  <si>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</si>
  <si>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</si>
  <si>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</si>
  <si>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</si>
  <si>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</si>
  <si>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</si>
  <si>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</si>
  <si>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</si>
  <si>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</si>
  <si>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</si>
  <si>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</si>
  <si>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</si>
  <si>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</si>
  <si>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</si>
  <si>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</si>
  <si>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</si>
  <si>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</si>
  <si>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</si>
  <si>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</si>
  <si>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</si>
  <si>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</si>
  <si>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</si>
  <si>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</si>
  <si>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</si>
  <si>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</si>
  <si>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</si>
  <si>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</si>
  <si>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</si>
  <si>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</si>
  <si>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</si>
  <si>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</si>
  <si>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</si>
  <si>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</si>
  <si>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</si>
  <si>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</si>
  <si>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</si>
  <si>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</si>
  <si>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</si>
  <si>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</si>
  <si>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</si>
  <si>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</si>
  <si>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</si>
  <si>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</si>
  <si>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</si>
  <si>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</si>
  <si>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</si>
  <si>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</si>
  <si>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</si>
  <si>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</si>
  <si>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</si>
  <si>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</si>
  <si>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</si>
  <si>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</si>
  <si>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</si>
  <si>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</si>
  <si>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</si>
  <si>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</si>
  <si>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</si>
  <si>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</si>
  <si>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</si>
  <si>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</si>
  <si>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</si>
  <si>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</si>
  <si>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</si>
  <si>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</si>
  <si>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</si>
  <si>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</si>
  <si>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</si>
  <si>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</si>
  <si>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</si>
  <si>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</si>
  <si>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</si>
  <si>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</si>
  <si>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</si>
  <si>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</si>
  <si>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</si>
  <si>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</si>
  <si>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</si>
  <si>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</si>
  <si>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</si>
  <si>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</si>
  <si>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</si>
  <si>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</si>
  <si>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</si>
  <si>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</si>
  <si>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</si>
  <si>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</si>
  <si>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</si>
  <si>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</si>
  <si>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</si>
  <si>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</si>
  <si>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</si>
  <si>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</si>
  <si>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</si>
  <si>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</si>
  <si>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</si>
  <si>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</si>
  <si>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</si>
  <si>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</si>
  <si>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</si>
  <si>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</si>
  <si>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</si>
  <si>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</si>
  <si>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</si>
  <si>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</si>
  <si>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</si>
  <si>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</si>
  <si>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</si>
  <si>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</si>
  <si>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</si>
  <si>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</si>
  <si>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</si>
  <si>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</si>
  <si>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</si>
  <si>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</si>
  <si>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</si>
  <si>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</si>
  <si>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</si>
  <si>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</si>
  <si>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</si>
  <si>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</si>
  <si>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</si>
  <si>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</si>
  <si>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</si>
  <si>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</si>
  <si>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</si>
  <si>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</si>
  <si>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</si>
  <si>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</si>
  <si>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</si>
  <si>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</si>
  <si>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</si>
  <si>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</si>
  <si>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</si>
  <si>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</si>
  <si>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</si>
  <si>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</si>
  <si>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</si>
  <si>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</si>
  <si>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</si>
  <si>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</si>
  <si>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</si>
  <si>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</si>
  <si>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</si>
  <si>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</si>
  <si>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</si>
  <si>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</si>
  <si>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</si>
  <si>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</si>
  <si>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</si>
  <si>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</si>
  <si>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</si>
  <si>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</si>
  <si>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</si>
  <si>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</si>
  <si>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</si>
  <si>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</si>
  <si>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</si>
  <si>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</si>
  <si>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</si>
  <si>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</si>
  <si>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</si>
  <si>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</si>
  <si>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</si>
  <si>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</si>
  <si>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</si>
  <si>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</si>
  <si>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</si>
  <si>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</si>
  <si>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</si>
  <si>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</si>
  <si>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</si>
  <si>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</si>
  <si>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</si>
  <si>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</si>
  <si>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</si>
  <si>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</si>
  <si>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</si>
  <si>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</si>
  <si>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</si>
  <si>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</si>
  <si>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</si>
  <si>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</si>
  <si>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</si>
  <si>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</si>
  <si>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</si>
  <si>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</si>
  <si>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</si>
  <si>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</si>
  <si>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</si>
  <si>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</si>
  <si>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</si>
  <si>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</si>
  <si>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</si>
  <si>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</si>
  <si>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</si>
  <si>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</si>
  <si>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</si>
  <si>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</si>
  <si>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</si>
  <si>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</si>
  <si>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</si>
  <si>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</si>
  <si>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</si>
  <si>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</si>
  <si>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</si>
  <si>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</si>
  <si>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</si>
  <si>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</si>
  <si>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</si>
  <si>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</si>
  <si>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</si>
  <si>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</si>
  <si>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</si>
  <si>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</si>
  <si>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</si>
  <si>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</si>
  <si>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</si>
  <si>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</si>
  <si>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</si>
  <si>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</si>
  <si>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</si>
  <si>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</si>
  <si>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</si>
  <si>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</si>
  <si>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</si>
  <si>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</si>
  <si>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</si>
  <si>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</si>
  <si>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</si>
  <si>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</si>
  <si>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</si>
  <si>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</si>
  <si>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</si>
  <si>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</si>
  <si>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</si>
  <si>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</si>
  <si>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</si>
  <si>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</si>
  <si>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</si>
  <si>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</si>
  <si>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</si>
  <si>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</si>
  <si>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</si>
  <si>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</si>
  <si>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</si>
  <si>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</si>
  <si>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</si>
  <si>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</si>
  <si>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</si>
  <si>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</si>
  <si>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</si>
  <si>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</si>
  <si>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</si>
  <si>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</si>
  <si>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</si>
  <si>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</si>
  <si>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</si>
  <si>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</si>
  <si>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</si>
  <si>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</si>
  <si>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</si>
  <si>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</si>
  <si>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</si>
  <si>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</si>
  <si>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</si>
  <si>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</si>
  <si>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</si>
  <si>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</si>
  <si>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</si>
  <si>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</si>
  <si>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</si>
  <si>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</si>
  <si>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</si>
  <si>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</si>
  <si>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</si>
  <si>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</si>
  <si>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</si>
  <si>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</si>
  <si>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</si>
  <si>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</si>
  <si>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</si>
  <si>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</si>
  <si>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</si>
  <si>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</si>
  <si>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</si>
  <si>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</si>
  <si>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</si>
  <si>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</si>
  <si>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</si>
  <si>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</si>
  <si>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</si>
  <si>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</si>
  <si>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</si>
  <si>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</si>
  <si>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</si>
  <si>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</si>
  <si>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</si>
  <si>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</si>
  <si>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</si>
  <si>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</si>
  <si>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</si>
  <si>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</si>
  <si>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</si>
  <si>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</si>
  <si>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</si>
  <si>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</si>
  <si>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</si>
  <si>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</si>
  <si>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</si>
  <si>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</si>
  <si>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</si>
  <si>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</si>
  <si>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</si>
  <si>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</si>
  <si>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</si>
  <si>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</si>
  <si>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</si>
  <si>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</si>
  <si>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</si>
  <si>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</si>
  <si>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</si>
  <si>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</si>
  <si>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</si>
  <si>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</si>
  <si>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</si>
  <si>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</si>
  <si>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</si>
  <si>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</si>
  <si>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</si>
  <si>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</si>
  <si>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</si>
  <si>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</si>
  <si>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</si>
  <si>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</si>
  <si>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</si>
  <si>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</si>
  <si>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</si>
  <si>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</si>
  <si>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</si>
  <si>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</si>
  <si>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</si>
  <si>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</si>
  <si>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</si>
  <si>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</si>
  <si>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</si>
  <si>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</si>
  <si>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</si>
  <si>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</si>
  <si>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</si>
  <si>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</si>
  <si>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</si>
  <si>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</si>
  <si>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</si>
  <si>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</si>
  <si>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</si>
  <si>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</si>
  <si>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</si>
  <si>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</si>
  <si>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</si>
  <si>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</si>
  <si>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</si>
  <si>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</si>
  <si>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</si>
  <si>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</si>
  <si>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</si>
  <si>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</si>
  <si>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</si>
  <si>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</si>
  <si>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</si>
  <si>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</si>
  <si>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</si>
  <si>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</si>
  <si>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</si>
  <si>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</si>
  <si>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</si>
  <si>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</si>
  <si>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</si>
  <si>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</si>
  <si>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</si>
  <si>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</si>
  <si>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</si>
  <si>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</si>
  <si>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</si>
  <si>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</si>
  <si>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</si>
  <si>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</si>
  <si>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</si>
  <si>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</si>
  <si>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</si>
  <si>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</si>
  <si>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</si>
  <si>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</si>
  <si>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</si>
  <si>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</si>
  <si>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</si>
  <si>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</si>
  <si>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</si>
  <si>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</si>
  <si>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</si>
  <si>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</si>
  <si>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</si>
  <si>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</si>
  <si>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</si>
  <si>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</si>
  <si>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</si>
  <si>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</si>
  <si>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</si>
  <si>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</si>
  <si>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</si>
  <si>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</si>
  <si>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</si>
  <si>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</si>
  <si>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</si>
  <si>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</si>
  <si>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</si>
  <si>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</si>
  <si>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</si>
  <si>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</si>
  <si>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</si>
  <si>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</si>
  <si>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</si>
  <si>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</si>
  <si>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</si>
  <si>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</si>
  <si>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</si>
  <si>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</si>
  <si>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</si>
  <si>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</si>
  <si>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</si>
  <si>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</si>
  <si>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</si>
  <si>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</si>
  <si>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</si>
  <si>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</si>
  <si>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</si>
  <si>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</si>
  <si>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</si>
  <si>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</si>
  <si>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</si>
  <si>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</si>
  <si>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</si>
  <si>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</si>
  <si>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</si>
  <si>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</si>
  <si>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</si>
  <si>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</si>
  <si>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</si>
  <si>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</si>
  <si>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</si>
  <si>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</si>
  <si>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</si>
  <si>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</si>
  <si>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</si>
  <si>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</si>
  <si>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</si>
  <si>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</si>
  <si>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</si>
  <si>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</si>
  <si>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</si>
  <si>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</si>
  <si>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</si>
  <si>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</si>
  <si>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</si>
  <si>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</si>
  <si>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</si>
  <si>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</si>
  <si>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</si>
  <si>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</si>
  <si>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</si>
  <si>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</si>
  <si>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</si>
  <si>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</si>
  <si>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</si>
  <si>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</si>
  <si>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</si>
  <si>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</si>
  <si>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</si>
  <si>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</si>
  <si>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</si>
  <si>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</si>
  <si>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</si>
  <si>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</si>
  <si>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</si>
  <si>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</si>
  <si>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</si>
  <si>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</si>
  <si>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</si>
  <si>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</si>
  <si>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</si>
  <si>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</si>
  <si>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</si>
  <si>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</si>
  <si>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</si>
  <si>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</si>
  <si>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</si>
  <si>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</si>
  <si>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</si>
  <si>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</si>
  <si>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</si>
  <si>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</si>
  <si>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</si>
  <si>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</si>
  <si>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</si>
  <si>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</si>
  <si>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</si>
  <si>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</si>
  <si>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</si>
  <si>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</si>
  <si>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</si>
  <si>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</si>
  <si>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</si>
  <si>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</si>
  <si>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</si>
  <si>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</si>
  <si>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</si>
  <si>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</si>
  <si>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</si>
  <si>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</si>
  <si>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</si>
  <si>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</si>
  <si>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</si>
  <si>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</si>
  <si>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</si>
  <si>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</si>
  <si>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</si>
  <si>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</si>
  <si>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</si>
  <si>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</si>
  <si>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</si>
  <si>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</si>
  <si>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</si>
  <si>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</si>
  <si>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</si>
  <si>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</si>
  <si>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</si>
  <si>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</si>
  <si>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</si>
  <si>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</si>
  <si>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</si>
  <si>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</si>
  <si>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</si>
  <si>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</si>
  <si>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</si>
  <si>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</si>
  <si>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</si>
  <si>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</si>
  <si>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</si>
  <si>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</si>
  <si>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</si>
  <si>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</si>
  <si>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</si>
  <si>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</si>
  <si>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</si>
  <si>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</si>
  <si>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</si>
  <si>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</si>
  <si>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</si>
  <si>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</si>
  <si>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</si>
  <si>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</si>
  <si>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</si>
  <si>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</si>
  <si>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</si>
  <si>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</si>
  <si>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</si>
  <si>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</si>
  <si>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</si>
  <si>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</si>
  <si>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</si>
  <si>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</si>
  <si>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</si>
  <si>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</si>
  <si>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</si>
  <si>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</si>
  <si>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</si>
  <si>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</si>
  <si>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</si>
  <si>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</si>
  <si>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</si>
  <si>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</si>
  <si>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</si>
  <si>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</si>
  <si>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</si>
  <si>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</si>
  <si>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</si>
  <si>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</si>
  <si>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</si>
  <si>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</si>
  <si>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</si>
  <si>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</si>
  <si>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</si>
  <si>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</si>
  <si>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</si>
  <si>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</si>
  <si>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</si>
  <si>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</si>
  <si>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</si>
  <si>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</si>
  <si>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</si>
  <si>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</si>
  <si>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</si>
  <si>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</si>
  <si>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</si>
  <si>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</si>
  <si>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</si>
  <si>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</si>
  <si>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</si>
  <si>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</si>
  <si>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</si>
  <si>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</si>
  <si>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</si>
  <si>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</si>
  <si>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</si>
  <si>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</si>
  <si>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</si>
  <si>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</si>
  <si>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</si>
  <si>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</si>
  <si>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</si>
  <si>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</si>
  <si>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</si>
  <si>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</si>
  <si>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</si>
  <si>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</si>
  <si>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</si>
  <si>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</si>
  <si>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</si>
  <si>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</si>
  <si>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</si>
  <si>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</si>
  <si>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</si>
  <si>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</si>
  <si>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</si>
  <si>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</si>
  <si>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</si>
  <si>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</si>
  <si>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</si>
  <si>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</si>
  <si>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</si>
  <si>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</si>
  <si>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</si>
  <si>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</si>
  <si>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</si>
  <si>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</si>
  <si>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</si>
  <si>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</si>
  <si>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</si>
  <si>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</si>
  <si>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</si>
  <si>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</si>
  <si>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</si>
  <si>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</si>
  <si>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</si>
  <si>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</si>
  <si>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</si>
  <si>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</si>
  <si>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</si>
  <si>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</si>
  <si>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</si>
  <si>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</si>
  <si>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</si>
  <si>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</si>
  <si>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</si>
  <si>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</si>
  <si>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</si>
  <si>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</si>
  <si>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</si>
  <si>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</si>
  <si>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</si>
  <si>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</si>
  <si>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</si>
  <si>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</si>
  <si>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</si>
  <si>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</si>
  <si>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</si>
  <si>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</si>
  <si>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</si>
  <si>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</si>
  <si>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</si>
  <si>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</si>
  <si>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</si>
  <si>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</si>
  <si>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</si>
  <si>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</si>
  <si>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</si>
  <si>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</si>
  <si>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</si>
  <si>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</si>
  <si>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</si>
  <si>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</si>
  <si>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</si>
  <si>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</si>
  <si>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</si>
  <si>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</si>
  <si>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</si>
  <si>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</si>
  <si>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</si>
  <si>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</si>
  <si>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</si>
  <si>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</si>
  <si>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</si>
  <si>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</si>
  <si>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</si>
  <si>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</si>
  <si>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</si>
  <si>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</si>
  <si>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</si>
  <si>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</si>
  <si>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</si>
  <si>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</si>
  <si>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</si>
  <si>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</si>
  <si>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</si>
  <si>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</si>
  <si>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</si>
  <si>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</si>
  <si>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</si>
  <si>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</si>
  <si>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</si>
  <si>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</si>
  <si>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</si>
  <si>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</si>
  <si>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</si>
  <si>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</si>
  <si>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</si>
  <si>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</si>
  <si>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</si>
  <si>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</si>
  <si>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</si>
  <si>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</si>
  <si>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</si>
  <si>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</si>
  <si>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</si>
  <si>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</si>
  <si>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</si>
  <si>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</si>
  <si>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</si>
  <si>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</si>
  <si>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</si>
  <si>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</si>
  <si>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</si>
  <si>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</si>
  <si>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</si>
  <si>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</si>
  <si>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</si>
  <si>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</si>
  <si>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</si>
  <si>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</si>
  <si>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</si>
  <si>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</si>
  <si>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</si>
  <si>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</si>
  <si>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</si>
  <si>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</si>
  <si>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</si>
  <si>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</si>
  <si>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</si>
  <si>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</si>
  <si>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</si>
  <si>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</si>
  <si>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</si>
  <si>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</si>
  <si>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</si>
  <si>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</si>
  <si>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</si>
  <si>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</si>
  <si>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</si>
  <si>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</si>
  <si>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</si>
  <si>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</si>
  <si>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</si>
  <si>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</si>
  <si>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</si>
  <si>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</si>
  <si>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</si>
  <si>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</si>
  <si>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</si>
  <si>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</si>
  <si>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</si>
  <si>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</si>
  <si>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</si>
  <si>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</si>
  <si>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</si>
  <si>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</si>
  <si>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</si>
  <si>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</si>
  <si>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</si>
  <si>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</si>
  <si>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</si>
  <si>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</si>
  <si>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</si>
  <si>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</si>
  <si>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</si>
  <si>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</si>
  <si>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</si>
  <si>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</si>
  <si>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</si>
  <si>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</si>
  <si>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</si>
  <si>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</si>
  <si>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</si>
  <si>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</si>
  <si>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</si>
  <si>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</si>
  <si>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</si>
  <si>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</si>
  <si>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</si>
  <si>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</si>
  <si>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</si>
  <si>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</si>
  <si>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</si>
  <si>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</si>
  <si>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</si>
  <si>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</si>
  <si>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</si>
  <si>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</si>
  <si>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</si>
  <si>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</si>
  <si>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</si>
  <si>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</si>
  <si>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</si>
  <si>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</si>
  <si>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</si>
  <si>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</si>
  <si>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</si>
  <si>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</si>
  <si>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</si>
  <si>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</si>
  <si>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</si>
  <si>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</si>
  <si>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</si>
  <si>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</si>
  <si>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</si>
  <si>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</si>
  <si>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</si>
  <si>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</si>
  <si>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</si>
  <si>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</si>
  <si>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</si>
  <si>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</si>
  <si>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</si>
  <si>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</si>
  <si>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</si>
  <si>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</si>
  <si>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</si>
  <si>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</si>
  <si>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</si>
  <si>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</si>
  <si>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</si>
  <si>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</si>
  <si>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</si>
  <si>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</si>
  <si>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</si>
  <si>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</si>
  <si>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</si>
  <si>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</si>
  <si>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</si>
  <si>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</si>
  <si>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</si>
  <si>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</si>
  <si>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</si>
  <si>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</si>
  <si>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</si>
  <si>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</si>
  <si>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</si>
  <si>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</si>
  <si>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</si>
  <si>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</si>
  <si>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</si>
  <si>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</si>
  <si>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</si>
  <si>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</si>
  <si>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</si>
  <si>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</si>
  <si>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</si>
  <si>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</si>
  <si>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</si>
  <si>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</si>
  <si>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</si>
  <si>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</si>
  <si>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</si>
  <si>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</si>
  <si>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</si>
  <si>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</si>
  <si>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</si>
  <si>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</si>
  <si>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</si>
  <si>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</si>
  <si>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</si>
  <si>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</si>
  <si>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</si>
  <si>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</si>
  <si>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</si>
  <si>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</si>
  <si>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</si>
  <si>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</si>
  <si>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</si>
  <si>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</si>
  <si>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</si>
  <si>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</si>
  <si>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</si>
  <si>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</si>
  <si>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</si>
  <si>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</si>
  <si>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</si>
  <si>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</si>
  <si>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</si>
  <si>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</si>
  <si>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</si>
  <si>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</si>
  <si>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</si>
  <si>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</si>
  <si>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</si>
  <si>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</si>
  <si>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</si>
  <si>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</si>
  <si>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</si>
  <si>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</si>
  <si>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</si>
  <si>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</si>
  <si>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</si>
  <si>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</si>
  <si>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</si>
  <si>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</si>
  <si>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</si>
  <si>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</si>
  <si>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</si>
  <si>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</si>
  <si>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</si>
  <si>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</si>
  <si>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</si>
  <si>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</si>
  <si>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</si>
  <si>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</si>
  <si>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</si>
  <si>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</si>
  <si>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</si>
  <si>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</si>
  <si>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</si>
  <si>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</si>
  <si>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</si>
  <si>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</si>
  <si>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</si>
  <si>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</si>
  <si>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</si>
  <si>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</si>
  <si>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</si>
  <si>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</si>
  <si>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</si>
  <si>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</si>
  <si>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</si>
  <si>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</si>
  <si>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</si>
  <si>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</si>
  <si>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</si>
  <si>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</si>
  <si>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</si>
  <si>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</si>
  <si>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</si>
  <si>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</si>
  <si>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</si>
  <si>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</si>
  <si>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</si>
  <si>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</si>
  <si>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</si>
  <si>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</si>
  <si>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</si>
  <si>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</si>
  <si>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</si>
  <si>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</si>
  <si>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</si>
  <si>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</si>
  <si>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</si>
  <si>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</si>
  <si>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</si>
  <si>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</si>
  <si>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</si>
  <si>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</si>
  <si>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</si>
  <si>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</si>
  <si>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</si>
  <si>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</si>
  <si>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</si>
  <si>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</si>
  <si>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</si>
  <si>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</si>
  <si>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</si>
  <si>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</si>
  <si>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</si>
  <si>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</si>
  <si>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</si>
  <si>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</si>
  <si>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</si>
  <si>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</si>
  <si>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</si>
  <si>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</si>
  <si>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</si>
  <si>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</si>
  <si>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</si>
  <si>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</si>
  <si>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</si>
  <si>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</si>
  <si>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</si>
  <si>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</si>
  <si>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</si>
  <si>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</si>
  <si>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</si>
  <si>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</si>
  <si>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</si>
  <si>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</si>
  <si>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</si>
  <si>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</si>
  <si>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</si>
  <si>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</si>
  <si>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</si>
  <si>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</si>
  <si>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</si>
  <si>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</si>
  <si>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</si>
  <si>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</si>
  <si>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</si>
  <si>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</si>
  <si>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</si>
  <si>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</si>
  <si>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</si>
  <si>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</si>
  <si>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</si>
  <si>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</si>
  <si>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</si>
  <si>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</si>
  <si>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</si>
  <si>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</si>
  <si>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</si>
  <si>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</si>
  <si>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</si>
  <si>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</si>
  <si>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</si>
  <si>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</si>
  <si>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</si>
  <si>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</si>
  <si>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</si>
  <si>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</si>
  <si>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</si>
  <si>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</si>
  <si>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</si>
  <si>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</si>
  <si>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</si>
  <si>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</si>
  <si>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</si>
  <si>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</si>
  <si>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</si>
  <si>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</si>
  <si>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</si>
  <si>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</si>
  <si>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</si>
  <si>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</si>
  <si>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</si>
  <si>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</si>
  <si>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</si>
  <si>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</si>
  <si>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</si>
  <si>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</si>
  <si>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</si>
  <si>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</si>
  <si>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</si>
  <si>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</si>
  <si>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</si>
  <si>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</si>
  <si>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</si>
  <si>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</si>
  <si>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</si>
  <si>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</si>
  <si>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</si>
  <si>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</si>
  <si>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</si>
  <si>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</si>
  <si>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</si>
  <si>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</si>
  <si>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</si>
  <si>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</si>
  <si>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</si>
  <si>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</si>
  <si>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</si>
  <si>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</si>
  <si>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</si>
  <si>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</si>
  <si>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</si>
  <si>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</si>
  <si>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</si>
  <si>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</si>
  <si>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</si>
  <si>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</si>
  <si>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</si>
  <si>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</si>
  <si>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</si>
  <si>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</si>
  <si>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</si>
  <si>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</si>
  <si>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</si>
  <si>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</si>
  <si>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</si>
  <si>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</si>
  <si>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</si>
  <si>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</si>
  <si>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</si>
  <si>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</si>
  <si>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</si>
  <si>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</si>
  <si>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</si>
  <si>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</si>
  <si>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</si>
  <si>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</si>
  <si>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</si>
  <si>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</si>
  <si>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</si>
  <si>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</si>
  <si>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</si>
  <si>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</si>
  <si>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</si>
  <si>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</si>
  <si>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</si>
  <si>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</si>
  <si>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</si>
  <si>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</si>
  <si>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</si>
  <si>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</si>
  <si>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</si>
  <si>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</si>
  <si>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</si>
  <si>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</si>
  <si>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</si>
  <si>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</si>
  <si>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</si>
  <si>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</si>
  <si>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</si>
  <si>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</si>
  <si>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</si>
  <si>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</si>
  <si>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</si>
  <si>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</si>
  <si>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</si>
  <si>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</si>
  <si>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</si>
  <si>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</si>
  <si>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</si>
  <si>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</si>
  <si>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</si>
  <si>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</si>
  <si>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</si>
  <si>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</si>
  <si>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</si>
  <si>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</si>
  <si>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</si>
  <si>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</si>
  <si>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</si>
  <si>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</si>
  <si>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</si>
  <si>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</si>
  <si>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</si>
  <si>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</si>
  <si>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</si>
  <si>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</si>
  <si>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</si>
  <si>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</si>
  <si>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</si>
  <si>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</si>
  <si>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</si>
  <si>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</si>
  <si>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</si>
  <si>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</si>
  <si>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</si>
  <si>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</si>
  <si>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</si>
  <si>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</si>
  <si>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</si>
  <si>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</si>
  <si>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</si>
  <si>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</si>
  <si>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</si>
  <si>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</si>
  <si>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</si>
  <si>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</si>
  <si>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</si>
  <si>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</si>
  <si>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</si>
  <si>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</si>
  <si>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</si>
  <si>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</si>
  <si>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</si>
  <si>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</si>
  <si>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</si>
  <si>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</si>
  <si>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</si>
  <si>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</si>
  <si>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</si>
  <si>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</si>
  <si>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</si>
  <si>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</si>
  <si>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</si>
  <si>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</si>
  <si>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</si>
  <si>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</si>
  <si>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</si>
  <si>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</si>
  <si>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</si>
  <si>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</si>
  <si>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</si>
  <si>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</si>
  <si>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</si>
  <si>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</si>
  <si>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</si>
  <si>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</si>
  <si>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</si>
  <si>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</si>
  <si>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</si>
  <si>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</si>
  <si>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</si>
  <si>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</si>
  <si>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</si>
  <si>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</si>
  <si>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</si>
  <si>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</si>
  <si>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</si>
  <si>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</si>
  <si>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</si>
  <si>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</si>
  <si>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</si>
  <si>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</si>
  <si>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</si>
  <si>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</si>
  <si>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</si>
  <si>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</si>
  <si>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</si>
  <si>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</si>
  <si>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</si>
  <si>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</si>
  <si>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</si>
  <si>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</si>
  <si>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</si>
  <si>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</si>
  <si>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</si>
  <si>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</si>
  <si>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</si>
  <si>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</si>
  <si>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</si>
  <si>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</si>
  <si>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</si>
  <si>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</si>
  <si>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</si>
  <si>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</si>
  <si>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</si>
  <si>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</si>
  <si>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</si>
  <si>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</si>
  <si>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</si>
  <si>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</si>
  <si>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</si>
  <si>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</si>
  <si>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</si>
  <si>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</si>
  <si>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</si>
  <si>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</si>
  <si>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</si>
  <si>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</si>
  <si>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</si>
  <si>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</si>
  <si>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</si>
  <si>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</si>
  <si>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</si>
  <si>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</si>
  <si>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</si>
  <si>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</si>
  <si>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</si>
  <si>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</si>
  <si>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</si>
  <si>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</si>
  <si>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</si>
  <si>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</si>
  <si>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</si>
  <si>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</si>
  <si>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</si>
  <si>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</si>
  <si>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</si>
  <si>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</si>
  <si>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</si>
  <si>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</si>
  <si>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</si>
  <si>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</si>
  <si>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</si>
  <si>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</si>
  <si>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</si>
  <si>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</si>
  <si>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</si>
  <si>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</si>
  <si>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</si>
  <si>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</si>
  <si>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</si>
  <si>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</si>
  <si>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</si>
  <si>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</si>
  <si>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</si>
  <si>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</si>
  <si>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</si>
  <si>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</si>
  <si>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</si>
  <si>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</si>
  <si>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</si>
  <si>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</si>
  <si>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</si>
  <si>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</si>
  <si>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</si>
  <si>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</si>
  <si>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</si>
  <si>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</si>
  <si>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</si>
  <si>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</si>
  <si>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</si>
  <si>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</si>
  <si>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</si>
  <si>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</si>
  <si>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</si>
  <si>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</si>
  <si>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</si>
  <si>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</si>
  <si>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</si>
  <si>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</si>
  <si>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</si>
  <si>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</si>
  <si>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</si>
  <si>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</si>
  <si>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</si>
  <si>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</si>
  <si>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</si>
  <si>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</si>
  <si>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</si>
  <si>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</si>
  <si>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</si>
  <si>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</si>
  <si>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</si>
  <si>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</si>
  <si>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</si>
  <si>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</si>
  <si>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</si>
  <si>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</si>
  <si>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</si>
  <si>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</si>
  <si>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</si>
  <si>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</si>
  <si>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</si>
  <si>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</si>
  <si>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</si>
  <si>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</si>
  <si>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</si>
  <si>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</si>
  <si>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</si>
  <si>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</si>
  <si>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</si>
  <si>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</si>
  <si>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</si>
  <si>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</si>
  <si>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</si>
  <si>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</si>
  <si>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</si>
  <si>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</si>
  <si>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</si>
  <si>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</si>
  <si>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</si>
  <si>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</si>
  <si>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</si>
  <si>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</si>
  <si>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</si>
  <si>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</si>
  <si>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</si>
  <si>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</si>
  <si>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</si>
  <si>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</si>
  <si>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</si>
  <si>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</si>
  <si>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</si>
  <si>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</si>
  <si>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</si>
  <si>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</si>
  <si>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</si>
  <si>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</si>
  <si>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</si>
  <si>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</si>
  <si>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</si>
  <si>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</si>
  <si>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</si>
  <si>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</si>
  <si>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</si>
  <si>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</si>
  <si>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</si>
  <si>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</si>
  <si>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</si>
  <si>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</si>
  <si>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</si>
  <si>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</si>
  <si>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</si>
  <si>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</si>
  <si>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</si>
  <si>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</si>
  <si>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</si>
  <si>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</si>
  <si>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</si>
  <si>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</si>
  <si>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</si>
  <si>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</si>
  <si>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</si>
  <si>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</si>
  <si>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</si>
  <si>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</si>
  <si>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</si>
  <si>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</si>
  <si>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</si>
  <si>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</si>
  <si>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</si>
  <si>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</si>
  <si>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</si>
  <si>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</si>
  <si>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</si>
  <si>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</si>
  <si>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</si>
  <si>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</si>
  <si>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</si>
  <si>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</si>
  <si>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</si>
  <si>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</si>
  <si>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</si>
  <si>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</si>
  <si>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</si>
  <si>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</si>
  <si>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</si>
  <si>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</si>
  <si>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</si>
  <si>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</si>
  <si>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</si>
  <si>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</si>
  <si>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</si>
  <si>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</si>
  <si>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</si>
  <si>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</si>
  <si>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</si>
  <si>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</si>
  <si>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</si>
  <si>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</si>
  <si>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</si>
  <si>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</si>
  <si>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</si>
  <si>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</si>
  <si>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</si>
  <si>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</si>
  <si>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</si>
  <si>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</si>
  <si>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</si>
  <si>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</si>
  <si>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</si>
  <si>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</si>
  <si>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</si>
  <si>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</si>
  <si>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</si>
  <si>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</si>
  <si>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</si>
  <si>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</si>
  <si>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</si>
  <si>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</si>
  <si>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</si>
  <si>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</si>
  <si>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</si>
  <si>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</si>
  <si>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</si>
  <si>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</si>
  <si>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</si>
  <si>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</si>
  <si>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</si>
  <si>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</si>
  <si>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</si>
  <si>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</si>
  <si>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</si>
  <si>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</si>
  <si>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</si>
  <si>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</si>
  <si>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</si>
  <si>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</si>
  <si>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</si>
  <si>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</si>
  <si>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</si>
  <si>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</si>
  <si>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</si>
  <si>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</si>
  <si>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</si>
  <si>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</si>
  <si>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</si>
  <si>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</si>
  <si>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</si>
  <si>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</si>
  <si>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</si>
  <si>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</si>
  <si>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</si>
  <si>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</si>
  <si>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</si>
  <si>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</si>
  <si>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</si>
  <si>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</si>
  <si>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</si>
  <si>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</si>
  <si>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</si>
  <si>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</si>
  <si>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</si>
  <si>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</si>
  <si>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</si>
  <si>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</si>
  <si>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</si>
  <si>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</si>
  <si>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</si>
  <si>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</si>
  <si>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</si>
  <si>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</si>
  <si>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</si>
  <si>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</si>
  <si>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</si>
  <si>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</si>
  <si>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</si>
  <si>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</si>
  <si>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</si>
  <si>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</si>
  <si>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</si>
  <si>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</si>
  <si>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</si>
  <si>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</si>
  <si>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</si>
  <si>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</si>
  <si>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</si>
  <si>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</si>
  <si>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</si>
  <si>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</si>
  <si>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</si>
  <si>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</si>
  <si>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</si>
  <si>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</si>
  <si>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</si>
  <si>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</si>
  <si>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</si>
  <si>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</si>
  <si>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</si>
  <si>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</si>
  <si>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</si>
  <si>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</si>
  <si>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</si>
  <si>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</si>
  <si>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</si>
  <si>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</si>
  <si>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</si>
  <si>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</si>
  <si>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</si>
  <si>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</si>
  <si>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</si>
  <si>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</si>
  <si>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</si>
  <si>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</si>
  <si>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</si>
  <si>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</si>
  <si>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</si>
  <si>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</si>
  <si>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</si>
  <si>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</si>
  <si>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</si>
  <si>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</si>
  <si>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</si>
  <si>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</si>
  <si>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</si>
  <si>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</si>
  <si>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</si>
  <si>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</si>
  <si>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</si>
  <si>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</si>
  <si>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</si>
  <si>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</si>
  <si>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</si>
  <si>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</si>
  <si>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</si>
  <si>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</si>
  <si>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</si>
  <si>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</si>
  <si>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</si>
  <si>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</si>
  <si>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</si>
  <si>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</si>
  <si>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</si>
  <si>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</si>
  <si>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</si>
  <si>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</si>
  <si>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</si>
  <si>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</si>
  <si>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</si>
  <si>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</si>
  <si>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</si>
  <si>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</si>
  <si>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</si>
  <si>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</si>
  <si>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</si>
  <si>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</si>
  <si>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</si>
  <si>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</si>
  <si>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</si>
  <si>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</si>
  <si>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</si>
  <si>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</si>
  <si>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</si>
  <si>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</si>
  <si>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</si>
  <si>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</si>
  <si>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</si>
  <si>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</si>
  <si>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</si>
  <si>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</si>
  <si>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</si>
  <si>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</si>
  <si>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</si>
  <si>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</si>
  <si>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</si>
  <si>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</si>
  <si>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</si>
  <si>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</si>
  <si>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</si>
  <si>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</si>
  <si>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</si>
  <si>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</si>
  <si>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</si>
  <si>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</si>
  <si>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</si>
  <si>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</si>
  <si>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</si>
  <si>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</si>
  <si>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</si>
  <si>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</si>
  <si>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</si>
  <si>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</si>
  <si>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</si>
  <si>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</si>
  <si>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</si>
  <si>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</si>
  <si>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</si>
  <si>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</si>
  <si>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</si>
  <si>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</si>
  <si>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</si>
  <si>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</si>
  <si>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</si>
  <si>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</si>
  <si>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</si>
  <si>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</si>
  <si>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</si>
  <si>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</si>
  <si>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</si>
  <si>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</si>
  <si>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</si>
  <si>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</si>
  <si>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</si>
  <si>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</si>
  <si>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</si>
  <si>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</si>
  <si>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</si>
  <si>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</si>
  <si>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</si>
  <si>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</si>
  <si>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</si>
  <si>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</si>
  <si>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</si>
  <si>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</si>
  <si>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</si>
  <si>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</si>
  <si>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</si>
  <si>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</si>
  <si>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</si>
  <si>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</si>
  <si>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</si>
  <si>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</si>
  <si>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</si>
  <si>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</si>
  <si>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</si>
  <si>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</si>
  <si>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</si>
  <si>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</si>
  <si>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</si>
  <si>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</si>
  <si>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</si>
  <si>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</si>
  <si>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</si>
  <si>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</si>
  <si>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</si>
  <si>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</si>
  <si>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</si>
  <si>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</si>
  <si>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</si>
  <si>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</si>
  <si>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</si>
  <si>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</si>
  <si>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</si>
  <si>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</si>
  <si>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</si>
  <si>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</si>
  <si>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</si>
  <si>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</si>
  <si>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</si>
  <si>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</si>
  <si>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</si>
  <si>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</si>
  <si>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</si>
  <si>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</si>
  <si>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</si>
  <si>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</si>
  <si>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</si>
  <si>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</si>
  <si>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</si>
  <si>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</si>
  <si>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</si>
  <si>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</si>
  <si>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</si>
  <si>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</si>
  <si>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</si>
  <si>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</si>
  <si>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</si>
  <si>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</si>
  <si>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</si>
  <si>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</si>
  <si>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</si>
  <si>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</si>
  <si>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</si>
  <si>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</si>
  <si>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</si>
  <si>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</si>
  <si>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</si>
  <si>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</si>
  <si>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</si>
  <si>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</si>
  <si>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</si>
  <si>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</si>
  <si>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</si>
  <si>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</si>
  <si>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</si>
  <si>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</si>
  <si>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</si>
  <si>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</si>
  <si>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</si>
  <si>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</si>
  <si>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</si>
  <si>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</si>
  <si>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</si>
  <si>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</si>
  <si>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</si>
  <si>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</si>
  <si>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</si>
  <si>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</si>
  <si>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</si>
  <si>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</si>
  <si>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</si>
  <si>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</si>
  <si>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</si>
  <si>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</si>
  <si>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</si>
  <si>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</si>
  <si>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</si>
  <si>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</si>
  <si>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</si>
  <si>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</si>
  <si>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</si>
  <si>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</si>
  <si>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</si>
  <si>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</si>
  <si>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</si>
  <si>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</si>
  <si>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</si>
  <si>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</si>
  <si>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</si>
  <si>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</si>
  <si>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</si>
  <si>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</si>
  <si>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</si>
  <si>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</si>
  <si>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</si>
  <si>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</si>
  <si>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</si>
  <si>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</si>
  <si>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</si>
  <si>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</si>
  <si>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</si>
  <si>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</si>
  <si>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</si>
  <si>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</si>
  <si>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</si>
  <si>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</si>
  <si>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</si>
  <si>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</si>
  <si>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</si>
  <si>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</si>
  <si>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</si>
  <si>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</si>
  <si>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</si>
  <si>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</si>
  <si>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</si>
  <si>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</si>
  <si>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</si>
  <si>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</si>
  <si>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</si>
  <si>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</si>
  <si>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</si>
  <si>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</si>
  <si>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</si>
  <si>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</si>
  <si>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</si>
  <si>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</si>
  <si>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</si>
  <si>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</si>
  <si>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</si>
  <si>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</si>
  <si>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</si>
  <si>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</si>
  <si>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</si>
  <si>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</si>
  <si>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</si>
  <si>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</si>
  <si>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</si>
  <si>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</si>
  <si>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</si>
  <si>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</si>
  <si>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</si>
  <si>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</si>
  <si>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</si>
  <si>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</si>
  <si>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</si>
  <si>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</si>
  <si>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</si>
  <si>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</si>
  <si>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</si>
  <si>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</si>
  <si>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</si>
  <si>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</si>
  <si>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</si>
  <si>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</si>
  <si>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</si>
  <si>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</si>
  <si>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</si>
  <si>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</si>
  <si>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</si>
  <si>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</si>
  <si>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</si>
  <si>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</si>
  <si>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</si>
  <si>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</si>
  <si>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</si>
  <si>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</si>
  <si>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</si>
  <si>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</si>
  <si>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</si>
  <si>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</si>
  <si>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</si>
  <si>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</si>
  <si>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</si>
  <si>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</si>
  <si>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</si>
  <si>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</si>
  <si>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</si>
  <si>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</si>
  <si>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</si>
  <si>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</si>
  <si>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</si>
  <si>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</si>
  <si>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</si>
  <si>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</si>
  <si>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</si>
  <si>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</si>
  <si>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</si>
  <si>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</si>
  <si>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</si>
  <si>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</si>
  <si>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</si>
  <si>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</si>
  <si>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</si>
  <si>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</si>
  <si>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</si>
  <si>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</si>
  <si>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</si>
  <si>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</si>
  <si>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</si>
  <si>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</si>
  <si>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</si>
  <si>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</si>
  <si>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</si>
  <si>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</si>
  <si>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</si>
  <si>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</si>
  <si>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</si>
  <si>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</si>
  <si>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</si>
  <si>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</si>
  <si>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</si>
  <si>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</si>
  <si>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</si>
  <si>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</si>
  <si>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</si>
  <si>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</si>
  <si>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</si>
  <si>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</si>
  <si>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</si>
  <si>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</si>
  <si>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</si>
  <si>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</si>
  <si>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</si>
  <si>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</si>
  <si>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</si>
  <si>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</si>
  <si>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</si>
  <si>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</si>
  <si>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</si>
  <si>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</si>
  <si>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</si>
  <si>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</si>
  <si>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</si>
  <si>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</si>
  <si>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</si>
  <si>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</si>
  <si>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</si>
  <si>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</si>
  <si>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</si>
  <si>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</si>
  <si>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</si>
  <si>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</si>
  <si>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</si>
  <si>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</si>
  <si>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</si>
  <si>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</si>
  <si>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</si>
  <si>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</si>
  <si>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</si>
  <si>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</si>
  <si>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</si>
  <si>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</si>
  <si>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</si>
  <si>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</si>
  <si>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</si>
  <si>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</si>
  <si>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</si>
  <si>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</si>
  <si>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</si>
  <si>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</si>
  <si>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</si>
  <si>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</si>
  <si>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</si>
  <si>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</si>
  <si>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</si>
  <si>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</si>
  <si>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</si>
  <si>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</si>
  <si>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</si>
  <si>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</si>
  <si>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</si>
  <si>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</si>
  <si>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</si>
  <si>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</si>
  <si>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</si>
  <si>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</si>
  <si>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</si>
  <si>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</si>
  <si>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</si>
  <si>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</si>
  <si>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</si>
  <si>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</si>
  <si>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</si>
  <si>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</si>
  <si>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</si>
  <si>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</si>
  <si>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</si>
  <si>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</si>
  <si>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</si>
  <si>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</si>
  <si>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</si>
  <si>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</si>
  <si>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</si>
  <si>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</si>
  <si>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</si>
  <si>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</si>
  <si>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</si>
  <si>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</si>
  <si>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</si>
  <si>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</si>
  <si>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</si>
  <si>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</si>
  <si>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</si>
  <si>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</si>
  <si>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</si>
  <si>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</si>
  <si>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</si>
  <si>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</si>
  <si>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</si>
  <si>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</si>
  <si>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</si>
  <si>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</si>
  <si>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</si>
  <si>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</si>
  <si>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</si>
  <si>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</si>
  <si>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</si>
  <si>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</si>
  <si>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</si>
  <si>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</si>
  <si>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</si>
  <si>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</si>
  <si>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</si>
  <si>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</si>
  <si>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</si>
  <si>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</si>
  <si>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</si>
  <si>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</si>
  <si>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</si>
  <si>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</si>
  <si>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</si>
  <si>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</si>
  <si>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</si>
  <si>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</si>
  <si>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</si>
  <si>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</si>
  <si>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</si>
  <si>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</si>
  <si>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</si>
  <si>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</si>
  <si>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</si>
  <si>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</si>
  <si>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</si>
  <si>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</si>
  <si>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</si>
  <si>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</si>
  <si>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</si>
  <si>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</si>
  <si>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</si>
  <si>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</si>
  <si>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</si>
  <si>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</si>
  <si>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</si>
  <si>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</si>
  <si>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</si>
  <si>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</si>
  <si>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</si>
  <si>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</si>
  <si>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</si>
  <si>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</si>
  <si>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</si>
  <si>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</si>
  <si>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</si>
  <si>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</si>
  <si>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</si>
  <si>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</si>
  <si>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</si>
  <si>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</si>
  <si>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</si>
  <si>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</si>
  <si>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</si>
  <si>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</si>
  <si>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</si>
  <si>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</si>
  <si>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</si>
  <si>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</si>
  <si>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</si>
  <si>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</si>
  <si>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</si>
  <si>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</si>
  <si>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</si>
  <si>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</si>
  <si>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</si>
  <si>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</si>
  <si>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</si>
  <si>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</si>
  <si>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</si>
  <si>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</si>
  <si>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</si>
  <si>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</si>
  <si>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</si>
  <si>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</si>
  <si>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</si>
  <si>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</si>
  <si>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</si>
  <si>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</si>
  <si>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</si>
  <si>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</si>
  <si>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</si>
  <si>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</si>
  <si>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</si>
  <si>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</si>
  <si>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</si>
  <si>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</si>
  <si>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</si>
  <si>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</si>
  <si>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</si>
  <si>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</si>
  <si>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</si>
  <si>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</si>
  <si>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</si>
  <si>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</si>
  <si>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</si>
  <si>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</si>
  <si>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</si>
  <si>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</si>
  <si>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</si>
  <si>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</si>
  <si>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</si>
  <si>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</si>
  <si>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</si>
  <si>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</si>
  <si>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</si>
  <si>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</si>
  <si>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</si>
  <si>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</si>
  <si>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</si>
  <si>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</si>
  <si>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</si>
  <si>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</si>
  <si>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</si>
  <si>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</si>
  <si>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</si>
  <si>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</si>
  <si>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</si>
  <si>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</si>
  <si>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</si>
  <si>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</si>
  <si>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</si>
  <si>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</si>
  <si>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</si>
  <si>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</si>
  <si>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</si>
  <si>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</si>
  <si>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</si>
  <si>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</si>
  <si>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</si>
  <si>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</si>
  <si>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</si>
  <si>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</si>
  <si>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</si>
  <si>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</si>
  <si>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</si>
  <si>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</si>
  <si>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</si>
  <si>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</si>
  <si>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</si>
  <si>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</si>
  <si>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</si>
  <si>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</si>
  <si>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</si>
  <si>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</si>
  <si>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</si>
  <si>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</si>
  <si>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</si>
  <si>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</si>
  <si>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</si>
  <si>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</si>
  <si>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</si>
  <si>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</si>
  <si>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</si>
  <si>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</si>
  <si>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</si>
  <si>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</si>
  <si>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</si>
  <si>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</si>
  <si>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</si>
  <si>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</si>
  <si>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</si>
  <si>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</si>
  <si>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</si>
  <si>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</si>
  <si>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</si>
  <si>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</si>
  <si>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</si>
  <si>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</si>
  <si>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</si>
  <si>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</si>
  <si>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</si>
  <si>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</si>
  <si>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</si>
  <si>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</si>
  <si>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</si>
  <si>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</si>
  <si>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</si>
  <si>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</si>
  <si>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</si>
  <si>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</si>
  <si>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</si>
  <si>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</si>
  <si>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</si>
  <si>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</si>
  <si>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</si>
  <si>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</si>
  <si>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</si>
  <si>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</si>
  <si>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</si>
  <si>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</si>
  <si>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</si>
  <si>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</si>
  <si>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</si>
  <si>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</si>
  <si>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</si>
  <si>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</si>
  <si>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</si>
  <si>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</si>
  <si>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</si>
  <si>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</si>
  <si>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</si>
  <si>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</si>
  <si>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</si>
  <si>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</si>
  <si>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</si>
  <si>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</si>
  <si>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</si>
  <si>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</si>
  <si>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</si>
  <si>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</si>
  <si>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</si>
  <si>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</si>
  <si>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</si>
  <si>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</si>
  <si>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</si>
  <si>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</si>
  <si>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</si>
  <si>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</si>
  <si>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</si>
  <si>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</si>
  <si>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</si>
  <si>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</si>
  <si>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</si>
  <si>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</si>
  <si>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</si>
  <si>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</si>
  <si>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</si>
  <si>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</si>
  <si>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</si>
  <si>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</si>
  <si>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</si>
  <si>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</si>
  <si>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</si>
  <si>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</si>
  <si>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</si>
  <si>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</si>
  <si>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</si>
  <si>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</si>
  <si>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</si>
  <si>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</si>
  <si>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</si>
  <si>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</si>
  <si>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</si>
  <si>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</si>
  <si>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</si>
  <si>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</si>
  <si>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</si>
  <si>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</si>
  <si>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</si>
  <si>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</si>
  <si>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</si>
  <si>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</si>
  <si>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</si>
  <si>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</si>
  <si>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</si>
  <si>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</si>
  <si>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</si>
  <si>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</si>
  <si>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</si>
  <si>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</si>
  <si>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</si>
  <si>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</si>
  <si>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</si>
  <si>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</si>
  <si>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</si>
  <si>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</si>
  <si>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</si>
  <si>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</si>
  <si>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</si>
  <si>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</si>
  <si>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</si>
  <si>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</si>
  <si>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</si>
  <si>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</si>
  <si>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</si>
  <si>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</si>
  <si>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</si>
  <si>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</si>
  <si>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</si>
  <si>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</si>
  <si>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</si>
  <si>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</si>
  <si>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</si>
  <si>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</si>
  <si>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</si>
  <si>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</si>
  <si>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</si>
  <si>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</si>
  <si>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</si>
  <si>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</si>
  <si>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</si>
  <si>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</si>
  <si>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</si>
  <si>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</si>
  <si>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</si>
  <si>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</si>
  <si>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</si>
  <si>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</si>
  <si>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</si>
  <si>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</si>
  <si>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</si>
  <si>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</si>
  <si>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</si>
  <si>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</si>
  <si>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</si>
  <si>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</si>
  <si>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</si>
  <si>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</si>
  <si>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</si>
  <si>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</si>
  <si>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</si>
  <si>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</si>
  <si>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</si>
  <si>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</si>
  <si>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</si>
  <si>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</si>
  <si>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</si>
  <si>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</si>
  <si>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</si>
  <si>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</si>
  <si>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</si>
  <si>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</si>
  <si>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</si>
  <si>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</si>
  <si>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</si>
  <si>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</si>
  <si>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</si>
  <si>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</si>
  <si>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</si>
  <si>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</si>
  <si>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</si>
  <si>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</si>
  <si>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</si>
  <si>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</si>
  <si>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</si>
  <si>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</si>
  <si>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</si>
  <si>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</si>
  <si>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</si>
  <si>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</si>
  <si>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</si>
  <si>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</si>
  <si>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</si>
  <si>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</si>
  <si>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</si>
  <si>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</si>
  <si>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</si>
  <si>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</si>
  <si>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</si>
  <si>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</si>
  <si>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</si>
  <si>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</si>
  <si>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</si>
  <si>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</si>
  <si>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</si>
  <si>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</si>
  <si>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</si>
  <si>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</si>
  <si>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</si>
  <si>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</si>
  <si>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</si>
  <si>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</si>
  <si>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</si>
  <si>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</si>
  <si>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</si>
  <si>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</si>
  <si>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</si>
  <si>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</si>
  <si>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</si>
  <si>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</si>
  <si>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</si>
  <si>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</si>
  <si>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</si>
  <si>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</si>
  <si>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</si>
  <si>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</si>
  <si>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</si>
  <si>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</si>
  <si>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</si>
  <si>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</si>
  <si>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</si>
  <si>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</si>
  <si>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</si>
  <si>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</si>
  <si>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</si>
  <si>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</si>
  <si>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</si>
  <si>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</si>
  <si>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</si>
  <si>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</si>
  <si>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</si>
  <si>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</si>
  <si>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</si>
  <si>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</si>
  <si>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</si>
  <si>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</si>
  <si>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</si>
  <si>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</si>
  <si>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</si>
  <si>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</si>
  <si>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</si>
  <si>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</si>
  <si>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</si>
  <si>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</si>
  <si>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</si>
  <si>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</si>
  <si>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</si>
  <si>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</si>
  <si>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</si>
  <si>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</si>
  <si>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</si>
  <si>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</si>
  <si>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</si>
  <si>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</si>
  <si>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</si>
  <si>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</si>
  <si>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</si>
  <si>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</si>
  <si>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</si>
  <si>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</si>
  <si>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</si>
  <si>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</si>
  <si>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</si>
  <si>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</si>
  <si>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</si>
  <si>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</si>
  <si>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</si>
  <si>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</si>
  <si>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</si>
  <si>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</si>
  <si>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</si>
  <si>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</si>
  <si>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</si>
  <si>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</si>
  <si>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</si>
  <si>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</si>
  <si>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</si>
  <si>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</si>
  <si>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</si>
  <si>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</si>
  <si>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</si>
  <si>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</si>
  <si>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</si>
  <si>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</si>
  <si>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</si>
  <si>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</si>
  <si>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</si>
  <si>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</si>
  <si>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</si>
  <si>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</si>
  <si>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</si>
  <si>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</si>
  <si>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</si>
  <si>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</si>
  <si>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</si>
  <si>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</si>
  <si>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</si>
  <si>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</si>
  <si>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</si>
  <si>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</si>
  <si>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</si>
  <si>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</si>
  <si>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</si>
  <si>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</si>
  <si>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</si>
  <si>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</si>
  <si>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</si>
  <si>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</si>
  <si>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</si>
  <si>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</si>
  <si>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</si>
  <si>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</si>
  <si>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</si>
  <si>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</si>
  <si>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</si>
  <si>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</si>
  <si>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</si>
  <si>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</si>
  <si>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</si>
  <si>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</si>
  <si>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</si>
  <si>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</si>
  <si>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</si>
  <si>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</si>
  <si>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</si>
  <si>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</si>
  <si>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</si>
  <si>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</si>
  <si>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</si>
  <si>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</si>
  <si>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</si>
  <si>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</si>
  <si>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</si>
  <si>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</si>
  <si>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</si>
  <si>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</si>
  <si>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</si>
  <si>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</si>
  <si>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</si>
  <si>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</si>
  <si>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</si>
  <si>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</si>
  <si>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</si>
  <si>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</si>
  <si>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</si>
  <si>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</si>
  <si>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</si>
  <si>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</si>
  <si>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</si>
  <si>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</si>
  <si>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</si>
  <si>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</si>
  <si>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</si>
  <si>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</si>
  <si>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</si>
  <si>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</si>
  <si>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</si>
  <si>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</si>
  <si>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</si>
  <si>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</si>
  <si>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</si>
  <si>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</si>
  <si>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</si>
  <si>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</si>
  <si>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</si>
  <si>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</si>
  <si>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</si>
  <si>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</si>
  <si>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</si>
  <si>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</si>
  <si>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</si>
  <si>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</si>
  <si>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</si>
  <si>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</si>
  <si>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</si>
  <si>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</si>
  <si>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</si>
  <si>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</si>
  <si>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</si>
  <si>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</si>
  <si>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</si>
  <si>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</si>
  <si>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</si>
  <si>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</si>
  <si>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</si>
  <si>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</si>
  <si>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</si>
  <si>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</si>
  <si>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</si>
  <si>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</si>
  <si>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</si>
  <si>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</si>
  <si>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</si>
  <si>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</si>
  <si>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</si>
  <si>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</si>
  <si>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</si>
  <si>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</si>
  <si>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</si>
  <si>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</si>
  <si>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</si>
  <si>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</si>
  <si>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</si>
  <si>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</si>
  <si>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</si>
  <si>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</si>
  <si>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</si>
  <si>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</si>
  <si>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</si>
  <si>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</si>
  <si>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</si>
  <si>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</si>
  <si>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</si>
  <si>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</si>
  <si>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</si>
  <si>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</si>
  <si>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</si>
  <si>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</si>
  <si>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</si>
  <si>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</si>
  <si>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</si>
  <si>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</si>
  <si>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</si>
  <si>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</si>
  <si>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</si>
  <si>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</si>
  <si>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</si>
  <si>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</si>
  <si>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</si>
  <si>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</si>
  <si>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</si>
  <si>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</si>
  <si>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</si>
  <si>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</si>
  <si>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</si>
  <si>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</si>
  <si>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</si>
  <si>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</si>
  <si>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</si>
  <si>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</si>
  <si>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</si>
  <si>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</si>
  <si>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</si>
  <si>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</si>
  <si>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</si>
  <si>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</si>
  <si>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</si>
  <si>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</si>
  <si>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</si>
  <si>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</si>
  <si>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</si>
  <si>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</si>
  <si>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</si>
  <si>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</si>
  <si>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</si>
  <si>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</si>
  <si>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</si>
  <si>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</si>
  <si>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</si>
  <si>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</si>
  <si>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</si>
  <si>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</si>
  <si>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</si>
  <si>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</si>
  <si>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</si>
  <si>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</si>
  <si>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</si>
  <si>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</si>
  <si>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</si>
  <si>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</si>
  <si>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</si>
  <si>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</si>
  <si>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</si>
  <si>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</si>
  <si>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</si>
  <si>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</si>
  <si>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</si>
  <si>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</si>
  <si>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</si>
  <si>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</si>
  <si>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</si>
  <si>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</si>
  <si>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</si>
  <si>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</si>
  <si>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</si>
  <si>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</si>
  <si>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</si>
  <si>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</si>
  <si>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</si>
  <si>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</si>
  <si>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</si>
  <si>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</si>
  <si>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</si>
  <si>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</si>
  <si>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</si>
  <si>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</si>
  <si>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</si>
  <si>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</si>
  <si>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</si>
  <si>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</si>
  <si>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</si>
  <si>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</si>
  <si>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</si>
  <si>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</si>
  <si>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</si>
  <si>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</si>
  <si>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</si>
  <si>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</si>
  <si>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</si>
  <si>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</si>
  <si>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</si>
  <si>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</si>
  <si>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</si>
  <si>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</si>
  <si>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</si>
  <si>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</si>
  <si>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</si>
  <si>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</si>
  <si>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</si>
  <si>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</si>
  <si>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</si>
  <si>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</si>
  <si>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</si>
  <si>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</si>
  <si>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</si>
  <si>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</si>
  <si>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</si>
  <si>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</si>
  <si>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</si>
  <si>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</si>
  <si>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</si>
  <si>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</si>
  <si>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</si>
  <si>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</si>
  <si>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</si>
  <si>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</si>
  <si>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</si>
  <si>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</si>
  <si>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</si>
  <si>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</si>
  <si>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</si>
  <si>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</si>
  <si>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</si>
  <si>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</si>
  <si>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</si>
  <si>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</si>
  <si>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</si>
  <si>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</si>
  <si>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</si>
  <si>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</si>
  <si>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</si>
  <si>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</si>
  <si>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</si>
  <si>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</si>
  <si>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</si>
  <si>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</si>
  <si>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</si>
  <si>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</si>
  <si>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</si>
  <si>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</si>
  <si>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</si>
  <si>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</si>
  <si>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</si>
  <si>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</si>
  <si>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</si>
  <si>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</si>
  <si>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</si>
  <si>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</si>
  <si>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</si>
  <si>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</si>
  <si>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</si>
  <si>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</si>
  <si>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</si>
  <si>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</si>
  <si>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</si>
  <si>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</si>
  <si>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</si>
  <si>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</si>
  <si>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</si>
  <si>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</si>
  <si>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</si>
  <si>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</si>
  <si>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</si>
  <si>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</si>
  <si>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</si>
  <si>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</si>
  <si>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</si>
  <si>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</si>
  <si>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</si>
  <si>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</si>
  <si>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</si>
  <si>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</si>
  <si>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</si>
  <si>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</si>
  <si>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</si>
  <si>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</si>
  <si>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</si>
  <si>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</si>
  <si>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</si>
  <si>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</si>
  <si>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</si>
  <si>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</si>
  <si>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</si>
  <si>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</si>
  <si>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</si>
  <si>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</si>
  <si>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</si>
  <si>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</si>
  <si>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</si>
  <si>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</si>
  <si>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</si>
  <si>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</si>
  <si>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</si>
  <si>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</si>
  <si>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</si>
  <si>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</si>
  <si>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</si>
  <si>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</si>
  <si>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</si>
  <si>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</si>
  <si>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</si>
  <si>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</si>
  <si>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</si>
  <si>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</si>
  <si>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</si>
  <si>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</si>
  <si>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</si>
  <si>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</si>
  <si>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</si>
  <si>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</si>
  <si>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</si>
  <si>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</si>
  <si>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</si>
  <si>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</si>
  <si>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</si>
  <si>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</si>
  <si>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</si>
  <si>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</si>
  <si>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</si>
  <si>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</si>
  <si>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</si>
  <si>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</si>
  <si>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</si>
  <si>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</si>
  <si>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</si>
  <si>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</si>
  <si>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</si>
  <si>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</si>
  <si>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</si>
  <si>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</si>
  <si>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</si>
  <si>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</si>
  <si>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</si>
  <si>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</si>
  <si>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</si>
  <si>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</si>
  <si>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</si>
  <si>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</si>
  <si>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</si>
  <si>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</si>
  <si>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</si>
  <si>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</si>
  <si>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</si>
  <si>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</si>
  <si>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</si>
  <si>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</si>
  <si>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</si>
  <si>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</si>
  <si>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</si>
  <si>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</si>
  <si>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</si>
  <si>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</si>
  <si>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</si>
  <si>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</si>
  <si>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</si>
  <si>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</si>
  <si>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</si>
  <si>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</si>
  <si>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</si>
  <si>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</si>
  <si>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</si>
  <si>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</si>
  <si>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</si>
  <si>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</si>
  <si>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</si>
  <si>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</si>
  <si>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</si>
  <si>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</si>
  <si>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</si>
  <si>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</si>
  <si>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</si>
  <si>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</si>
  <si>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</si>
  <si>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</si>
  <si>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</si>
  <si>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</si>
  <si>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</si>
  <si>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</si>
  <si>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</si>
  <si>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</si>
  <si>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</si>
  <si>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</si>
  <si>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</si>
  <si>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</si>
  <si>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</si>
  <si>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</si>
  <si>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</si>
  <si>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</si>
  <si>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</si>
  <si>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</si>
  <si>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</si>
  <si>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</si>
  <si>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</si>
  <si>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</si>
  <si>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</si>
  <si>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</si>
  <si>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</si>
  <si>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</si>
  <si>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</si>
  <si>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</si>
  <si>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</si>
  <si>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</si>
  <si>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</si>
  <si>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</si>
  <si>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</si>
  <si>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</si>
  <si>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</si>
  <si>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</si>
  <si>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</si>
  <si>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</si>
  <si>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</si>
  <si>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</si>
  <si>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</si>
  <si>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</si>
  <si>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</si>
  <si>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</si>
  <si>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</si>
  <si>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</si>
  <si>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</si>
  <si>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</si>
  <si>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</si>
  <si>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</si>
  <si>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</si>
  <si>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</si>
  <si>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</si>
  <si>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</si>
  <si>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</si>
  <si>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</si>
  <si>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</si>
  <si>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</si>
  <si>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</si>
  <si>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</si>
  <si>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</si>
  <si>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</si>
  <si>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</si>
  <si>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</si>
  <si>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</si>
  <si>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</si>
  <si>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</si>
  <si>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</si>
  <si>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</si>
  <si>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</si>
  <si>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</si>
  <si>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</si>
  <si>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</si>
  <si>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</si>
  <si>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</si>
  <si>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</si>
  <si>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</si>
  <si>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</si>
  <si>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</si>
  <si>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</si>
  <si>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</si>
  <si>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</si>
  <si>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</si>
  <si>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</si>
  <si>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</si>
  <si>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</si>
  <si>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</si>
  <si>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</si>
  <si>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</si>
  <si>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</si>
  <si>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</si>
  <si>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</si>
  <si>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</si>
  <si>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</si>
  <si>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</si>
  <si>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</si>
  <si>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</si>
  <si>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</si>
  <si>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</si>
  <si>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</si>
  <si>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</si>
  <si>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</si>
  <si>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</si>
  <si>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</si>
  <si>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</si>
  <si>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</si>
  <si>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</si>
  <si>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</si>
  <si>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</si>
  <si>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</si>
  <si>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</si>
  <si>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</si>
  <si>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</si>
  <si>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</si>
  <si>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</si>
  <si>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</si>
  <si>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</si>
  <si>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</si>
  <si>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</si>
  <si>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</si>
  <si>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</si>
  <si>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</si>
  <si>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</si>
  <si>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</si>
  <si>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</si>
  <si>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</si>
  <si>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</si>
  <si>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</si>
  <si>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</si>
  <si>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</si>
  <si>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</si>
  <si>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</si>
  <si>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</si>
  <si>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</si>
  <si>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</si>
  <si>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</si>
  <si>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</si>
  <si>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</si>
  <si>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</si>
  <si>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</si>
  <si>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</si>
  <si>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</si>
  <si>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</si>
  <si>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</si>
  <si>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</si>
  <si>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</si>
  <si>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</si>
  <si>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</si>
  <si>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</si>
  <si>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</si>
  <si>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</si>
  <si>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</si>
  <si>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</si>
  <si>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</si>
  <si>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</si>
  <si>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</si>
  <si>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</si>
  <si>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</si>
  <si>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</si>
  <si>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</si>
  <si>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</si>
  <si>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</si>
  <si>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</si>
  <si>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</si>
  <si>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</si>
  <si>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</si>
  <si>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</si>
  <si>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</si>
  <si>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</si>
  <si>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</si>
  <si>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</si>
  <si>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</si>
  <si>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</si>
  <si>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</si>
  <si>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</si>
  <si>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</si>
  <si>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</si>
  <si>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</si>
  <si>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</si>
  <si>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</si>
  <si>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</si>
  <si>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</si>
  <si>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</si>
  <si>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</si>
  <si>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</si>
  <si>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</si>
  <si>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</si>
  <si>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</si>
  <si>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</si>
  <si>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</si>
  <si>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</si>
  <si>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</si>
  <si>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</si>
  <si>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</si>
  <si>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</si>
  <si>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</si>
  <si>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</si>
  <si>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</si>
  <si>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</si>
  <si>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</si>
  <si>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</si>
  <si>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</si>
  <si>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</si>
  <si>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</si>
  <si>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</si>
  <si>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</si>
  <si>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</si>
  <si>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</si>
  <si>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</si>
  <si>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</si>
  <si>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</si>
  <si>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</si>
  <si>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</si>
  <si>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</si>
  <si>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</si>
  <si>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</si>
  <si>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</si>
  <si>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</si>
  <si>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</si>
  <si>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</si>
  <si>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</si>
  <si>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</si>
  <si>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</si>
  <si>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</si>
  <si>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</si>
  <si>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</si>
  <si>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</si>
  <si>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</si>
  <si>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</si>
  <si>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</si>
  <si>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</si>
  <si>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</si>
  <si>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</si>
  <si>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</si>
  <si>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</si>
  <si>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</si>
  <si>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</si>
  <si>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</si>
  <si>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</si>
  <si>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</si>
  <si>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</si>
  <si>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</si>
  <si>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</si>
  <si>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</si>
  <si>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</si>
  <si>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</si>
  <si>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</si>
  <si>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</si>
  <si>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</si>
  <si>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</si>
  <si>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</si>
  <si>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</si>
  <si>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</si>
  <si>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</si>
  <si>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</si>
  <si>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</si>
  <si>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</si>
  <si>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</si>
  <si>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</si>
  <si>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</si>
  <si>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</si>
  <si>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</si>
  <si>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</si>
  <si>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</si>
  <si>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</si>
  <si>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</si>
  <si>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</si>
  <si>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</si>
  <si>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</si>
  <si>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</si>
  <si>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</si>
  <si>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</si>
  <si>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</si>
  <si>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</si>
  <si>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</si>
  <si>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</si>
  <si>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</si>
  <si>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</si>
  <si>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</si>
  <si>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</si>
  <si>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</si>
  <si>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</si>
  <si>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</si>
  <si>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</si>
  <si>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</si>
  <si>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</si>
  <si>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</si>
  <si>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</si>
  <si>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</si>
  <si>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</si>
  <si>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</si>
  <si>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</si>
  <si>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</si>
  <si>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</si>
  <si>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</si>
  <si>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</si>
  <si>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</si>
  <si>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</si>
  <si>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</si>
  <si>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</si>
  <si>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</si>
  <si>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</si>
  <si>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</si>
  <si>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</si>
  <si>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</si>
  <si>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</si>
  <si>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</si>
  <si>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</si>
  <si>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</si>
  <si>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</si>
  <si>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</si>
  <si>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</si>
  <si>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</si>
  <si>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</si>
  <si>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</si>
  <si>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</si>
  <si>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</si>
  <si>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</si>
  <si>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</si>
  <si>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</si>
  <si>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</si>
  <si>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</si>
  <si>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</si>
  <si>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</si>
  <si>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</si>
  <si>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</si>
  <si>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</si>
  <si>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</si>
  <si>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</si>
  <si>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</si>
  <si>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</si>
  <si>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</si>
  <si>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</si>
  <si>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</si>
  <si>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</si>
  <si>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</si>
  <si>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</si>
  <si>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</si>
  <si>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</si>
  <si>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</si>
  <si>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</si>
  <si>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</si>
  <si>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</si>
  <si>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</si>
  <si>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</si>
  <si>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</si>
  <si>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</si>
  <si>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</si>
  <si>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</si>
  <si>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</si>
  <si>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</si>
  <si>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</si>
  <si>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</si>
  <si>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</si>
  <si>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</si>
  <si>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</si>
  <si>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</si>
  <si>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</si>
  <si>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</si>
  <si>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</si>
  <si>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</si>
  <si>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</si>
  <si>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</si>
  <si>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</si>
  <si>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</si>
  <si>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</si>
  <si>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</si>
  <si>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</si>
  <si>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</si>
  <si>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</si>
  <si>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</si>
  <si>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</si>
  <si>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</si>
  <si>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</si>
  <si>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</si>
  <si>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</si>
  <si>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</si>
  <si>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</si>
  <si>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</si>
  <si>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</si>
  <si>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</si>
  <si>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</si>
  <si>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</si>
  <si>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</si>
  <si>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</si>
  <si>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</si>
  <si>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</si>
  <si>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</si>
  <si>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</si>
  <si>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</si>
  <si>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</si>
  <si>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</si>
  <si>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</si>
  <si>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</si>
  <si>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</si>
  <si>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</si>
  <si>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</si>
  <si>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</si>
  <si>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</si>
  <si>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</si>
  <si>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</si>
  <si>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</si>
  <si>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</si>
  <si>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</si>
  <si>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</si>
  <si>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</si>
  <si>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</si>
  <si>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</si>
  <si>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</si>
  <si>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</si>
  <si>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</si>
  <si>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</si>
  <si>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</si>
  <si>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</si>
  <si>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</si>
  <si>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</si>
  <si>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</si>
  <si>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</si>
  <si>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</si>
  <si>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</si>
  <si>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</si>
  <si>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</si>
  <si>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</si>
  <si>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</si>
  <si>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</si>
  <si>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</si>
  <si>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</si>
  <si>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</si>
  <si>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</si>
  <si>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</si>
  <si>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</si>
  <si>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</si>
  <si>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</si>
  <si>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</si>
  <si>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</si>
  <si>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</si>
  <si>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</si>
  <si>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</si>
  <si>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</si>
  <si>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</si>
  <si>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</si>
  <si>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</si>
  <si>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</si>
  <si>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</si>
  <si>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</si>
  <si>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</si>
  <si>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</si>
  <si>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</si>
  <si>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</si>
  <si>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</si>
  <si>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</si>
  <si>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</si>
  <si>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</si>
  <si>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</si>
  <si>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</si>
  <si>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</si>
  <si>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</si>
  <si>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</si>
  <si>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</si>
  <si>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</si>
  <si>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</si>
  <si>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</si>
  <si>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</si>
  <si>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</si>
  <si>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</si>
  <si>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</si>
  <si>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</si>
  <si>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</si>
  <si>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</si>
  <si>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</si>
  <si>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</si>
  <si>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</si>
  <si>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</si>
  <si>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</si>
  <si>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</si>
  <si>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</si>
  <si>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</si>
  <si>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</si>
  <si>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</si>
  <si>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</si>
  <si>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</si>
  <si>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</si>
  <si>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</si>
  <si>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</si>
  <si>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</si>
  <si>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</si>
  <si>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</si>
  <si>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</si>
  <si>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</si>
  <si>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</si>
  <si>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</si>
  <si>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</si>
  <si>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</si>
  <si>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</si>
  <si>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</si>
  <si>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</si>
  <si>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</si>
  <si>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</si>
  <si>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</si>
  <si>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</si>
  <si>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</si>
  <si>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</si>
  <si>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</si>
  <si>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</si>
  <si>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</si>
  <si>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</si>
  <si>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</si>
  <si>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</si>
  <si>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</si>
  <si>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</si>
  <si>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</si>
  <si>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</si>
  <si>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</si>
  <si>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</si>
  <si>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</si>
  <si>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</si>
  <si>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</si>
  <si>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</si>
  <si>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</si>
  <si>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</si>
  <si>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</si>
  <si>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</si>
  <si>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</si>
  <si>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</si>
  <si>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</si>
  <si>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</si>
  <si>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</si>
  <si>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</si>
  <si>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</si>
  <si>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</si>
  <si>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</si>
  <si>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</si>
  <si>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</si>
  <si>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</si>
  <si>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</si>
  <si>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</si>
  <si>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</si>
  <si>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</si>
  <si>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</si>
  <si>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</si>
  <si>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</si>
  <si>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</si>
  <si>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</si>
  <si>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</si>
  <si>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</si>
  <si>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</si>
  <si>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</si>
  <si>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</si>
  <si>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</si>
  <si>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</si>
  <si>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</si>
  <si>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</si>
  <si>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</si>
  <si>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</si>
  <si>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</si>
  <si>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</si>
  <si>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</si>
  <si>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</si>
  <si>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</si>
  <si>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</si>
  <si>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</si>
  <si>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</si>
  <si>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</si>
  <si>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</si>
  <si>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</si>
  <si>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</si>
  <si>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</si>
  <si>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</si>
  <si>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</si>
  <si>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</si>
  <si>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</si>
  <si>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</si>
  <si>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</si>
  <si>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</si>
  <si>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</si>
  <si>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</si>
  <si>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</si>
  <si>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</si>
  <si>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</si>
  <si>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</si>
  <si>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</si>
  <si>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</si>
  <si>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</si>
  <si>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</si>
  <si>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</si>
  <si>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</si>
  <si>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</si>
  <si>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</si>
  <si>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</si>
  <si>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</si>
  <si>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</si>
  <si>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</si>
  <si>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</si>
  <si>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</si>
  <si>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</si>
  <si>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</si>
  <si>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</si>
  <si>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</si>
  <si>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</si>
  <si>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</si>
  <si>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</si>
  <si>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</si>
  <si>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</si>
  <si>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</si>
  <si>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</si>
  <si>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</si>
  <si>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</si>
  <si>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</si>
  <si>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</si>
  <si>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</si>
  <si>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</si>
  <si>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</si>
  <si>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</si>
  <si>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</si>
  <si>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</si>
  <si>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</si>
  <si>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</si>
  <si>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</si>
  <si>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</si>
  <si>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</si>
  <si>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</si>
  <si>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</si>
  <si>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</si>
  <si>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</si>
  <si>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</si>
  <si>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</si>
  <si>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</si>
  <si>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</si>
  <si>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</si>
  <si>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</si>
  <si>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</si>
  <si>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</si>
  <si>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</si>
  <si>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</si>
  <si>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</si>
  <si>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</si>
  <si>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</si>
  <si>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</si>
  <si>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</si>
  <si>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</si>
  <si>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</si>
  <si>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</si>
  <si>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</si>
  <si>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</si>
  <si>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</si>
  <si>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</si>
  <si>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</si>
  <si>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</si>
  <si>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</si>
  <si>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</si>
  <si>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</si>
  <si>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</si>
  <si>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</si>
  <si>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</si>
  <si>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</si>
  <si>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</si>
  <si>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</si>
  <si>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</si>
  <si>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</si>
  <si>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</si>
  <si>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</si>
  <si>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</si>
  <si>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</si>
  <si>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</si>
  <si>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</si>
  <si>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</si>
  <si>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</si>
  <si>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</si>
  <si>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</si>
  <si>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</si>
  <si>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</si>
  <si>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</si>
  <si>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</si>
  <si>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</si>
  <si>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</si>
  <si>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</si>
  <si>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</si>
  <si>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</si>
  <si>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</si>
  <si>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</si>
  <si>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</si>
  <si>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</si>
  <si>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</si>
  <si>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</si>
  <si>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</si>
  <si>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</si>
  <si>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</si>
  <si>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</si>
  <si>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</si>
  <si>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</si>
  <si>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</si>
  <si>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</si>
  <si>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</si>
  <si>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</si>
  <si>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</si>
  <si>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</si>
  <si>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</si>
  <si>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</si>
  <si>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</si>
  <si>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</si>
  <si>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</si>
  <si>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</si>
  <si>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</si>
  <si>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</si>
  <si>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</si>
  <si>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</si>
  <si>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</si>
  <si>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</si>
  <si>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</si>
  <si>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</si>
  <si>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</si>
  <si>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</si>
  <si>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</si>
  <si>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</si>
  <si>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</si>
  <si>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</si>
  <si>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</si>
  <si>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</si>
  <si>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</si>
  <si>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</si>
  <si>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</si>
  <si>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</si>
  <si>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</si>
  <si>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</si>
  <si>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</si>
  <si>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</si>
  <si>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</si>
  <si>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</si>
  <si>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</si>
  <si>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</si>
  <si>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</si>
  <si>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</si>
  <si>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</si>
  <si>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</si>
  <si>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</si>
  <si>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</si>
  <si>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</si>
  <si>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</si>
  <si>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</si>
  <si>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</si>
  <si>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</si>
  <si>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</si>
  <si>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</si>
  <si>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</si>
  <si>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</si>
  <si>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</si>
  <si>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</si>
  <si>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</si>
  <si>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</si>
  <si>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</si>
  <si>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</si>
  <si>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</si>
  <si>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</si>
  <si>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</si>
  <si>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</si>
  <si>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</si>
  <si>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</si>
  <si>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</si>
  <si>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</si>
  <si>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</si>
  <si>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</si>
  <si>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</si>
  <si>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</si>
  <si>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</si>
  <si>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</si>
  <si>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</si>
  <si>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</si>
  <si>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</si>
  <si>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</si>
  <si>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</si>
  <si>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</si>
  <si>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</si>
  <si>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</si>
  <si>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</si>
  <si>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</si>
  <si>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</si>
  <si>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</si>
  <si>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</si>
  <si>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</si>
  <si>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</si>
  <si>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</si>
  <si>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</si>
  <si>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</si>
  <si>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</si>
  <si>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</si>
  <si>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</si>
  <si>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</si>
  <si>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</si>
  <si>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</si>
  <si>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</si>
  <si>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</si>
  <si>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</si>
  <si>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</si>
  <si>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</si>
  <si>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</si>
  <si>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</si>
  <si>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</si>
  <si>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</si>
  <si>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</si>
  <si>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</si>
  <si>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</si>
  <si>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</si>
  <si>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</si>
  <si>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</si>
  <si>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</si>
  <si>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</si>
  <si>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</si>
  <si>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</si>
  <si>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</si>
  <si>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</si>
  <si>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</si>
  <si>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</si>
  <si>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</si>
  <si>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</si>
  <si>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</si>
  <si>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</si>
  <si>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</si>
  <si>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</si>
  <si>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</si>
  <si>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</si>
  <si>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</si>
  <si>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</si>
  <si>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</si>
  <si>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</si>
  <si>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</si>
  <si>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</si>
  <si>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</si>
  <si>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</si>
  <si>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</si>
  <si>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</si>
  <si>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</si>
  <si>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</si>
  <si>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</si>
  <si>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</si>
  <si>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</si>
  <si>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</si>
  <si>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</si>
  <si>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</si>
  <si>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</si>
  <si>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</si>
  <si>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</si>
  <si>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</si>
  <si>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</si>
  <si>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</si>
  <si>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</si>
  <si>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</si>
  <si>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</si>
  <si>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</si>
  <si>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</si>
  <si>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</si>
  <si>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</si>
  <si>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</si>
  <si>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</si>
  <si>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</si>
  <si>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</si>
  <si>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</si>
  <si>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</si>
  <si>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</si>
  <si>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</si>
  <si>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</si>
  <si>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</si>
  <si>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</si>
  <si>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</si>
  <si>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</si>
  <si>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</si>
  <si>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</si>
  <si>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</si>
  <si>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</si>
  <si>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</si>
  <si>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</si>
  <si>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</si>
  <si>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</si>
  <si>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</si>
  <si>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</si>
  <si>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</si>
  <si>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</si>
  <si>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</si>
  <si>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</si>
  <si>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</si>
  <si>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</si>
  <si>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</si>
  <si>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</si>
  <si>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</si>
  <si>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</si>
  <si>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</si>
  <si>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</si>
  <si>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</si>
  <si>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</si>
  <si>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</si>
  <si>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</si>
  <si>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</si>
  <si>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</si>
  <si>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</si>
  <si>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</si>
  <si>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</si>
  <si>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</si>
  <si>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</si>
  <si>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</si>
  <si>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</si>
  <si>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</si>
  <si>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</si>
  <si>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</si>
  <si>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</si>
  <si>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</si>
  <si>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</si>
  <si>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</si>
  <si>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</si>
  <si>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</si>
  <si>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</si>
  <si>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</si>
  <si>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</si>
  <si>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</si>
  <si>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</si>
  <si>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</si>
  <si>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</si>
  <si>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</si>
  <si>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</si>
  <si>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</si>
  <si>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</si>
  <si>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</si>
  <si>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</si>
  <si>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</si>
  <si>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</si>
  <si>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</si>
  <si>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</si>
  <si>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</si>
  <si>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</si>
  <si>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</si>
  <si>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</si>
  <si>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</si>
  <si>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</si>
  <si>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</si>
  <si>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</si>
  <si>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</si>
  <si>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</si>
  <si>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</si>
  <si>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</si>
  <si>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</si>
  <si>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</si>
  <si>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</si>
  <si>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</si>
  <si>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</si>
  <si>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</si>
  <si>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</si>
  <si>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</si>
  <si>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</si>
  <si>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</si>
  <si>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</si>
  <si>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</si>
  <si>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</si>
  <si>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</si>
  <si>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</si>
  <si>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</si>
  <si>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</si>
  <si>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</si>
  <si>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</si>
  <si>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</si>
  <si>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</si>
  <si>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</si>
  <si>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</si>
  <si>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</si>
  <si>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</si>
  <si>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</si>
  <si>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</si>
  <si>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</si>
  <si>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</si>
  <si>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</si>
  <si>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</si>
  <si>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</si>
  <si>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</si>
  <si>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</si>
  <si>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</si>
  <si>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</si>
  <si>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</si>
  <si>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</si>
  <si>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</si>
  <si>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</si>
  <si>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</si>
  <si>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</si>
  <si>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</si>
  <si>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</si>
  <si>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</si>
  <si>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</si>
  <si>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</si>
  <si>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</si>
  <si>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</si>
  <si>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</si>
  <si>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</si>
  <si>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</si>
  <si>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</si>
  <si>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</si>
  <si>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</si>
  <si>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</si>
  <si>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</si>
  <si>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</si>
  <si>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</si>
  <si>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</si>
  <si>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</si>
  <si>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</si>
  <si>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</si>
  <si>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</si>
  <si>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</si>
  <si>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</si>
  <si>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</si>
  <si>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</si>
  <si>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</si>
  <si>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</si>
  <si>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</si>
  <si>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</si>
  <si>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</si>
  <si>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</si>
  <si>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</si>
  <si>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</si>
  <si>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</si>
  <si>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</si>
  <si>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</si>
  <si>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</si>
  <si>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</si>
  <si>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</si>
  <si>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</si>
  <si>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</si>
  <si>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</si>
  <si>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</si>
  <si>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</si>
  <si>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</si>
  <si>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</si>
  <si>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</si>
  <si>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</si>
  <si>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</si>
  <si>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</si>
  <si>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</si>
  <si>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</si>
  <si>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</si>
  <si>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</si>
  <si>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</si>
  <si>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</si>
  <si>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</si>
  <si>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</si>
  <si>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</si>
  <si>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</si>
  <si>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</si>
  <si>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</si>
  <si>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</si>
  <si>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</si>
  <si>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</si>
  <si>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</si>
  <si>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</si>
  <si>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</si>
  <si>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</si>
  <si>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</si>
  <si>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</si>
  <si>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</si>
  <si>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</si>
  <si>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</si>
  <si>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</si>
  <si>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</si>
  <si>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</si>
  <si>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</si>
  <si>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</si>
  <si>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</si>
  <si>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</si>
  <si>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</si>
  <si>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</si>
  <si>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</si>
  <si>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</si>
  <si>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</si>
  <si>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</si>
  <si>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</si>
  <si>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</si>
  <si>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</si>
  <si>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</si>
  <si>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</si>
  <si>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</si>
  <si>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</si>
  <si>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</si>
  <si>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</si>
  <si>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</si>
  <si>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</si>
  <si>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</si>
  <si>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</si>
  <si>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</si>
  <si>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</si>
  <si>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</si>
  <si>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</si>
  <si>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</si>
  <si>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</si>
  <si>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</si>
  <si>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</si>
  <si>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</si>
  <si>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</si>
  <si>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</si>
  <si>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</si>
  <si>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</si>
  <si>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</si>
  <si>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</si>
  <si>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</si>
  <si>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</si>
  <si>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</si>
  <si>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</si>
  <si>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</si>
  <si>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</si>
  <si>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</si>
  <si>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</si>
  <si>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</si>
  <si>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</si>
  <si>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</si>
  <si>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</si>
  <si>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</si>
  <si>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</si>
  <si>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</si>
  <si>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</si>
  <si>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</si>
  <si>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</si>
  <si>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</si>
  <si>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</si>
  <si>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</si>
  <si>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</si>
  <si>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</si>
  <si>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</si>
  <si>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</si>
  <si>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</si>
  <si>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</si>
  <si>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</si>
  <si>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</si>
  <si>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</si>
  <si>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</si>
  <si>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</si>
  <si>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</si>
  <si>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</si>
  <si>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</si>
  <si>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</si>
  <si>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</si>
  <si>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</si>
  <si>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</si>
  <si>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</si>
  <si>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</si>
  <si>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</si>
  <si>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</si>
  <si>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</si>
  <si>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</si>
  <si>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</si>
  <si>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</si>
  <si>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</si>
  <si>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</si>
  <si>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</si>
  <si>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</si>
  <si>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</si>
  <si>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</si>
  <si>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</si>
  <si>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</si>
  <si>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</si>
  <si>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</si>
  <si>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</si>
  <si>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</si>
  <si>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</si>
  <si>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</si>
  <si>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</si>
  <si>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</si>
  <si>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</si>
  <si>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</si>
  <si>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</si>
  <si>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</si>
  <si>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</si>
  <si>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</si>
  <si>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</si>
  <si>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</si>
  <si>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</si>
  <si>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</si>
  <si>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</si>
  <si>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</si>
  <si>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</si>
  <si>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</si>
  <si>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</si>
  <si>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</si>
  <si>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</si>
  <si>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</si>
  <si>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</si>
  <si>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</si>
  <si>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</si>
  <si>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</si>
  <si>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</si>
  <si>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</si>
  <si>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</si>
  <si>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</si>
  <si>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</si>
  <si>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</si>
  <si>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</si>
  <si>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</si>
  <si>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</si>
  <si>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</si>
  <si>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</si>
  <si>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</si>
  <si>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</si>
  <si>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</si>
  <si>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</si>
  <si>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</si>
  <si>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</si>
  <si>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</si>
  <si>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</si>
  <si>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</si>
  <si>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</si>
  <si>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</si>
  <si>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</si>
  <si>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</si>
  <si>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</si>
  <si>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</si>
  <si>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</si>
  <si>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</si>
  <si>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</si>
  <si>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</si>
  <si>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</si>
  <si>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</si>
  <si>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</si>
  <si>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</si>
  <si>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</si>
  <si>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</si>
  <si>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</si>
  <si>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</si>
  <si>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</si>
  <si>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</si>
  <si>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</si>
  <si>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</si>
  <si>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</si>
  <si>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</si>
  <si>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</si>
  <si>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</si>
  <si>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</si>
  <si>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</si>
  <si>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</si>
  <si>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</si>
  <si>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</si>
  <si>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</si>
  <si>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</si>
  <si>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</si>
  <si>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</si>
  <si>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</si>
  <si>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</si>
  <si>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</si>
  <si>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</si>
  <si>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</si>
  <si>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</si>
  <si>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</si>
  <si>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</si>
  <si>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</si>
  <si>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</si>
  <si>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</si>
  <si>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</si>
  <si>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</si>
  <si>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</si>
  <si>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</si>
  <si>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</si>
  <si>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</si>
  <si>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</si>
  <si>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</si>
  <si>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</si>
  <si>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</si>
  <si>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</si>
  <si>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</si>
  <si>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</si>
  <si>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</si>
  <si>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</si>
  <si>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</si>
  <si>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</si>
  <si>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</si>
  <si>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</si>
  <si>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</si>
  <si>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</si>
  <si>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</si>
  <si>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</si>
  <si>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</si>
  <si>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</si>
  <si>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</si>
  <si>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</si>
  <si>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</si>
  <si>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</si>
  <si>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</si>
  <si>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</si>
  <si>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</si>
  <si>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</si>
  <si>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</si>
  <si>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</si>
  <si>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</si>
  <si>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</si>
  <si>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</si>
  <si>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</si>
  <si>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</si>
  <si>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</si>
  <si>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</si>
  <si>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</si>
  <si>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</si>
  <si>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</si>
  <si>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</si>
  <si>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</si>
  <si>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</si>
  <si>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</si>
  <si>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</si>
  <si>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</si>
  <si>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</si>
  <si>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</si>
  <si>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</si>
  <si>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</si>
  <si>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</si>
  <si>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</si>
  <si>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</si>
  <si>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</si>
  <si>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</si>
  <si>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</si>
  <si>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</si>
  <si>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</si>
  <si>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</si>
  <si>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</si>
  <si>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</si>
  <si>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</si>
  <si>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</si>
  <si>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</si>
  <si>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</si>
  <si>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</si>
  <si>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</si>
  <si>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</si>
  <si>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</si>
  <si>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</si>
  <si>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</si>
  <si>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</si>
  <si>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</si>
  <si>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</si>
  <si>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</si>
  <si>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</si>
  <si>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</si>
  <si>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</si>
  <si>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</si>
  <si>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</si>
  <si>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</si>
  <si>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</si>
  <si>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</si>
  <si>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</si>
  <si>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</si>
  <si>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</si>
  <si>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</si>
  <si>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</si>
  <si>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</si>
  <si>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</si>
  <si>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</si>
  <si>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</si>
  <si>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</si>
  <si>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</si>
  <si>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</si>
  <si>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</si>
  <si>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</si>
  <si>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</si>
  <si>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</si>
  <si>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</si>
  <si>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</si>
  <si>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</si>
  <si>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</si>
  <si>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</si>
  <si>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</si>
  <si>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</si>
  <si>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</si>
  <si>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</si>
  <si>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</si>
  <si>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</si>
  <si>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</si>
  <si>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</si>
  <si>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</si>
  <si>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</si>
  <si>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</si>
  <si>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</si>
  <si>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</si>
  <si>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</si>
  <si>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</si>
  <si>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</si>
  <si>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</si>
  <si>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</si>
  <si>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</si>
  <si>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</si>
  <si>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</si>
  <si>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</si>
  <si>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</si>
  <si>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</si>
  <si>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</si>
  <si>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</si>
  <si>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</si>
  <si>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</si>
  <si>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</si>
  <si>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</si>
  <si>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</si>
  <si>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</si>
  <si>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</si>
  <si>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</si>
  <si>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</si>
  <si>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</si>
  <si>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</si>
  <si>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</si>
  <si>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</si>
  <si>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</si>
  <si>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</si>
  <si>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</si>
  <si>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</si>
  <si>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</si>
  <si>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</si>
  <si>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</si>
  <si>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</si>
  <si>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</si>
  <si>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</si>
  <si>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</si>
  <si>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</si>
  <si>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</si>
  <si>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</si>
  <si>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</si>
  <si>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</si>
  <si>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</si>
  <si>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</si>
  <si>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</si>
  <si>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</si>
  <si>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</si>
  <si>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</si>
  <si>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</si>
  <si>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</si>
  <si>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</si>
  <si>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</si>
  <si>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</si>
  <si>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</si>
  <si>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</si>
  <si>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</si>
  <si>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</si>
  <si>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</si>
  <si>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</si>
  <si>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</si>
  <si>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</si>
  <si>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</si>
  <si>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</si>
  <si>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</si>
  <si>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</si>
  <si>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</si>
  <si>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</si>
  <si>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</si>
  <si>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</si>
  <si>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</si>
  <si>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</si>
  <si>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</si>
  <si>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</si>
  <si>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</si>
  <si>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</si>
  <si>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</si>
  <si>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</si>
  <si>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</si>
  <si>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</si>
  <si>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</si>
  <si>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</si>
  <si>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</si>
  <si>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</si>
  <si>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</si>
  <si>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</si>
  <si>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</si>
  <si>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</si>
  <si>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</si>
  <si>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</si>
  <si>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</si>
  <si>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</si>
  <si>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</si>
  <si>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</si>
  <si>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</si>
  <si>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</si>
  <si>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</si>
  <si>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</si>
  <si>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</si>
  <si>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</si>
  <si>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</si>
  <si>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</si>
  <si>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</si>
  <si>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</si>
  <si>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</si>
  <si>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</si>
  <si>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</si>
  <si>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</si>
  <si>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</si>
  <si>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</si>
  <si>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</si>
  <si>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</si>
  <si>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</si>
  <si>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</si>
  <si>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</si>
  <si>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</si>
  <si>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</si>
  <si>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</si>
  <si>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</si>
  <si>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</si>
  <si>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</si>
  <si>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</si>
  <si>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</si>
  <si>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</si>
  <si>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</si>
  <si>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</si>
  <si>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</si>
  <si>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</si>
  <si>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</si>
  <si>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</si>
  <si>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</si>
  <si>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</si>
  <si>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</si>
  <si>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</si>
  <si>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</si>
  <si>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</si>
  <si>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</si>
  <si>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</si>
  <si>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</si>
  <si>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</si>
  <si>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</si>
  <si>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</si>
  <si>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</si>
  <si>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</si>
  <si>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</si>
  <si>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</si>
  <si>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</si>
  <si>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</si>
  <si>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</si>
  <si>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</si>
  <si>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</si>
  <si>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</si>
  <si>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</si>
  <si>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</si>
  <si>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</si>
  <si>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</si>
  <si>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</si>
  <si>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</si>
  <si>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</si>
  <si>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</si>
  <si>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</si>
  <si>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</si>
  <si>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</si>
  <si>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</si>
  <si>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</si>
  <si>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</si>
  <si>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</si>
  <si>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</si>
  <si>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</si>
  <si>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</si>
  <si>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</si>
  <si>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</si>
  <si>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</si>
  <si>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</si>
  <si>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</si>
  <si>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</si>
  <si>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</si>
  <si>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</si>
  <si>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</si>
  <si>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</si>
  <si>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</si>
  <si>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</si>
  <si>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</si>
  <si>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</si>
  <si>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</si>
  <si>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</si>
  <si>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</si>
  <si>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</si>
  <si>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</si>
  <si>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</si>
  <si>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</si>
  <si>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</si>
  <si>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</si>
  <si>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</si>
  <si>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</si>
  <si>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</si>
  <si>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</si>
  <si>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</si>
  <si>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</si>
  <si>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</si>
  <si>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</si>
  <si>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</si>
  <si>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</si>
  <si>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</si>
  <si>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</si>
  <si>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</si>
  <si>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</si>
  <si>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</si>
  <si>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</si>
  <si>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</si>
  <si>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</si>
  <si>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</si>
  <si>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</si>
  <si>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</si>
  <si>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</si>
  <si>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</si>
  <si>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</si>
  <si>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</si>
  <si>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</si>
  <si>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</si>
  <si>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</si>
  <si>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</si>
  <si>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</si>
  <si>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</si>
  <si>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</si>
  <si>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</si>
  <si>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</si>
  <si>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</si>
  <si>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</si>
  <si>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</si>
  <si>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</si>
  <si>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</si>
  <si>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</si>
  <si>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</si>
  <si>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</si>
  <si>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</si>
  <si>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</si>
  <si>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</si>
  <si>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</si>
  <si>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</si>
  <si>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</si>
  <si>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</si>
  <si>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</si>
  <si>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</si>
  <si>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</si>
  <si>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</si>
  <si>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</si>
  <si>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</si>
  <si>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</si>
  <si>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</si>
  <si>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</si>
  <si>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</si>
  <si>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</si>
  <si>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</si>
  <si>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</si>
  <si>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</si>
  <si>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</si>
  <si>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</si>
  <si>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</si>
  <si>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</si>
  <si>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</si>
  <si>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</si>
  <si>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</si>
  <si>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</si>
  <si>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</si>
  <si>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</si>
  <si>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</si>
  <si>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</si>
  <si>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</si>
  <si>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</si>
  <si>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</si>
  <si>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</si>
  <si>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</si>
  <si>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</si>
  <si>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</si>
  <si>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</si>
  <si>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</si>
  <si>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</si>
  <si>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</si>
  <si>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</si>
  <si>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</si>
  <si>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</si>
  <si>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</si>
  <si>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</si>
  <si>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</si>
  <si>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</si>
  <si>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</si>
  <si>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</si>
  <si>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</si>
  <si>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</si>
  <si>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</si>
  <si>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</si>
  <si>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</si>
  <si>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</si>
  <si>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</si>
  <si>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</si>
  <si>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</si>
  <si>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</si>
  <si>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</si>
  <si>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</si>
  <si>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</si>
  <si>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</si>
  <si>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</si>
  <si>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</si>
  <si>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</si>
  <si>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</si>
  <si>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</si>
  <si>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</si>
  <si>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</si>
  <si>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</si>
  <si>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</si>
  <si>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</si>
  <si>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</si>
  <si>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</si>
  <si>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</si>
  <si>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</si>
  <si>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</si>
  <si>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</si>
  <si>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</si>
  <si>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</si>
  <si>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</si>
  <si>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</si>
  <si>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</si>
  <si>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</si>
  <si>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</si>
  <si>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</si>
  <si>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</si>
  <si>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</si>
  <si>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</si>
  <si>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</si>
  <si>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</si>
  <si>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</si>
  <si>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</si>
  <si>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</si>
  <si>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</si>
  <si>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</si>
  <si>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</si>
  <si>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</si>
  <si>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</si>
  <si>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</si>
  <si>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</si>
  <si>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</si>
  <si>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</si>
  <si>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</si>
  <si>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</si>
  <si>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</si>
  <si>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</si>
  <si>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</si>
  <si>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</si>
  <si>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</si>
  <si>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</si>
  <si>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</si>
  <si>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</si>
  <si>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</si>
  <si>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</si>
  <si>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</si>
  <si>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</si>
  <si>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</si>
  <si>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</si>
  <si>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</si>
  <si>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</si>
  <si>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</si>
  <si>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</si>
  <si>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</si>
  <si>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</si>
  <si>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</si>
  <si>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</si>
  <si>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</si>
  <si>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</si>
  <si>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</si>
  <si>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</si>
  <si>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</si>
  <si>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</si>
  <si>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</si>
  <si>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</si>
  <si>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</si>
  <si>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</si>
  <si>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</si>
  <si>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</si>
  <si>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</si>
  <si>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</si>
  <si>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</si>
  <si>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</si>
  <si>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</si>
  <si>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</si>
  <si>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</si>
  <si>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</si>
  <si>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</si>
  <si>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</si>
  <si>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</si>
  <si>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</si>
  <si>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</si>
  <si>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</si>
  <si>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</si>
  <si>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</si>
  <si>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</si>
  <si>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</si>
  <si>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</si>
  <si>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</si>
  <si>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</si>
  <si>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</si>
  <si>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</si>
  <si>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</si>
  <si>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</si>
  <si>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</si>
  <si>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</si>
  <si>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</si>
  <si>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</si>
  <si>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</si>
  <si>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</si>
  <si>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</si>
  <si>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</si>
  <si>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</si>
  <si>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</si>
  <si>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</si>
  <si>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</si>
  <si>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</si>
  <si>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</si>
  <si>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</si>
  <si>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</si>
  <si>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</si>
  <si>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</si>
  <si>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</si>
  <si>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</si>
  <si>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</si>
  <si>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</si>
  <si>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</si>
  <si>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</si>
  <si>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</si>
  <si>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</si>
  <si>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</si>
  <si>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</si>
  <si>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</si>
  <si>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</si>
  <si>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</si>
  <si>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</si>
  <si>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</si>
  <si>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</si>
  <si>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</si>
  <si>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</si>
  <si>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</si>
  <si>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</si>
  <si>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</si>
  <si>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</si>
  <si>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</si>
  <si>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</si>
  <si>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</si>
  <si>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</si>
  <si>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</si>
  <si>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</si>
  <si>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</si>
  <si>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</si>
  <si>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</si>
  <si>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</si>
  <si>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</si>
  <si>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</si>
  <si>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</si>
  <si>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</si>
  <si>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</si>
  <si>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</si>
  <si>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</si>
  <si>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</si>
  <si>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</si>
  <si>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</si>
  <si>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</si>
  <si>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</si>
  <si>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</si>
  <si>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</si>
  <si>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</si>
  <si>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</si>
  <si>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</si>
  <si>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</si>
  <si>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</si>
  <si>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</si>
  <si>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</si>
  <si>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</si>
  <si>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</si>
  <si>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</si>
  <si>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</si>
  <si>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</si>
  <si>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</si>
  <si>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</si>
  <si>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</si>
  <si>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</si>
  <si>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</si>
  <si>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</si>
  <si>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</si>
  <si>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</si>
  <si>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</si>
  <si>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</si>
  <si>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</si>
  <si>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</si>
  <si>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</si>
  <si>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</si>
  <si>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</si>
  <si>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</si>
  <si>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</si>
  <si>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</si>
  <si>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</si>
  <si>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</si>
  <si>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</si>
  <si>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</si>
  <si>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</si>
  <si>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</si>
  <si>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</si>
  <si>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</si>
  <si>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</si>
  <si>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</si>
  <si>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</si>
  <si>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</si>
  <si>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</si>
  <si>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</si>
  <si>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</si>
  <si>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</si>
  <si>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</si>
  <si>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</si>
  <si>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</si>
  <si>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</si>
  <si>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</si>
  <si>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</si>
  <si>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</si>
  <si>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</si>
  <si>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</si>
  <si>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</si>
  <si>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</si>
  <si>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</si>
  <si>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</si>
  <si>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</si>
  <si>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</si>
  <si>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</si>
  <si>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</si>
  <si>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</si>
  <si>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</si>
  <si>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</si>
  <si>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</si>
  <si>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</si>
  <si>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</si>
  <si>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</si>
  <si>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</si>
  <si>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</si>
  <si>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</si>
  <si>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</si>
  <si>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</si>
  <si>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</si>
  <si>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</si>
  <si>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</si>
  <si>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</si>
  <si>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</si>
  <si>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</si>
  <si>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</si>
  <si>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</si>
  <si>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</si>
  <si>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</si>
  <si>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</si>
  <si>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</si>
  <si>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</si>
  <si>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</si>
  <si>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</si>
  <si>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</si>
  <si>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</si>
  <si>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</si>
  <si>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</si>
  <si>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</si>
  <si>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</si>
  <si>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</si>
  <si>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</si>
  <si>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</si>
  <si>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</si>
  <si>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</si>
  <si>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</si>
  <si>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</si>
  <si>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</si>
  <si>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</si>
  <si>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</si>
  <si>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</si>
  <si>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</si>
  <si>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</si>
  <si>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</si>
  <si>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</si>
  <si>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</si>
  <si>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</si>
  <si>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</si>
  <si>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</si>
  <si>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</si>
  <si>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</si>
  <si>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</si>
  <si>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</si>
  <si>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</si>
  <si>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</si>
  <si>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</si>
  <si>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</si>
  <si>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</si>
  <si>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</si>
  <si>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</si>
  <si>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</si>
  <si>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</si>
  <si>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</si>
  <si>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</si>
  <si>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</si>
  <si>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</si>
  <si>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</si>
  <si>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</si>
  <si>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</si>
  <si>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</si>
  <si>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</si>
  <si>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</si>
  <si>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</si>
  <si>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</si>
  <si>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</si>
  <si>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</si>
  <si>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</si>
  <si>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</si>
  <si>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</si>
  <si>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</si>
  <si>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</si>
  <si>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</si>
  <si>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</si>
  <si>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</si>
  <si>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</si>
  <si>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</si>
  <si>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</si>
  <si>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</si>
  <si>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</si>
  <si>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</si>
  <si>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</si>
  <si>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</si>
  <si>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</si>
  <si>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</si>
  <si>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</si>
  <si>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</si>
  <si>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</si>
  <si>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</si>
  <si>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</si>
  <si>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</si>
  <si>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</si>
  <si>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</si>
  <si>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</si>
  <si>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</si>
  <si>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</si>
  <si>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</si>
  <si>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</si>
  <si>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</si>
  <si>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</si>
  <si>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</si>
  <si>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</si>
  <si>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</si>
  <si>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</si>
  <si>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</si>
  <si>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</si>
  <si>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</si>
  <si>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</si>
  <si>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</si>
  <si>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</si>
  <si>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</si>
  <si>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</si>
  <si>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</si>
  <si>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</si>
  <si>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</si>
  <si>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</si>
  <si>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</si>
  <si>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</si>
  <si>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</si>
  <si>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</si>
  <si>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</si>
  <si>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</si>
  <si>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</si>
  <si>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</si>
  <si>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</si>
  <si>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</si>
  <si>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</si>
  <si>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</si>
  <si>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</si>
  <si>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</si>
  <si>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</si>
  <si>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</si>
  <si>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</si>
  <si>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</si>
  <si>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</si>
  <si>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</si>
  <si>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</si>
  <si>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</si>
  <si>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</si>
  <si>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</si>
  <si>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</si>
  <si>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</si>
  <si>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</si>
  <si>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</si>
  <si>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</si>
  <si>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</si>
  <si>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</si>
  <si>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</si>
  <si>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</si>
  <si>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</si>
  <si>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</si>
  <si>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</si>
  <si>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</si>
  <si>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</si>
  <si>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</si>
  <si>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</si>
  <si>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</si>
  <si>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</si>
  <si>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</si>
  <si>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</si>
  <si>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</si>
  <si>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</si>
  <si>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</si>
  <si>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</si>
  <si>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</si>
  <si>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</si>
  <si>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</si>
  <si>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</si>
  <si>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</si>
  <si>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</si>
  <si>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</si>
  <si>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</si>
  <si>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</si>
  <si>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</si>
  <si>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</si>
  <si>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</si>
  <si>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</si>
  <si>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</si>
  <si>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</si>
  <si>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</si>
  <si>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</si>
  <si>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</si>
  <si>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</si>
  <si>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</si>
  <si>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</si>
  <si>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</si>
  <si>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</si>
  <si>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</si>
  <si>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</si>
  <si>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</si>
  <si>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</si>
  <si>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</si>
  <si>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</si>
  <si>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</si>
  <si>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</si>
  <si>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</si>
  <si>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</si>
  <si>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</si>
  <si>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</si>
  <si>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</si>
  <si>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</si>
  <si>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</si>
  <si>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</si>
  <si>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</si>
  <si>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</si>
  <si>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</si>
  <si>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</si>
  <si>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</si>
  <si>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</si>
  <si>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</si>
  <si>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</si>
  <si>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</si>
  <si>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</si>
  <si>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</si>
  <si>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</si>
  <si>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</si>
  <si>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</si>
  <si>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</si>
  <si>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</si>
  <si>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</si>
  <si>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</si>
  <si>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</si>
  <si>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</si>
  <si>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</si>
  <si>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</si>
  <si>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</si>
  <si>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</si>
  <si>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</si>
  <si>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</si>
  <si>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</si>
  <si>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</si>
  <si>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</si>
  <si>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</si>
  <si>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</si>
  <si>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</si>
  <si>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</si>
  <si>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</si>
  <si>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</si>
  <si>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</si>
  <si>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</si>
  <si>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</si>
  <si>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</si>
  <si>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</si>
  <si>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</si>
  <si>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</si>
  <si>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</si>
  <si>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</si>
  <si>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</si>
  <si>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</si>
  <si>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</si>
  <si>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</si>
  <si>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</si>
  <si>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</si>
  <si>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</si>
  <si>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</si>
  <si>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</si>
  <si>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</si>
  <si>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</si>
  <si>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</si>
  <si>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</si>
  <si>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</si>
  <si>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</si>
  <si>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</si>
  <si>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</si>
  <si>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</si>
  <si>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</si>
  <si>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</si>
  <si>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</si>
  <si>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</si>
  <si>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</si>
  <si>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</si>
  <si>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</si>
  <si>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</si>
  <si>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</si>
  <si>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</si>
  <si>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</si>
  <si>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</si>
  <si>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</si>
  <si>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</si>
  <si>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</si>
  <si>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</si>
  <si>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</si>
  <si>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</si>
  <si>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</si>
  <si>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</si>
  <si>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</si>
  <si>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</si>
  <si>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</si>
  <si>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</si>
  <si>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</si>
  <si>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</si>
  <si>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</si>
  <si>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</si>
  <si>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</si>
  <si>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</si>
  <si>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</si>
  <si>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</si>
  <si>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</si>
  <si>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</si>
  <si>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</si>
  <si>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</si>
  <si>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</si>
  <si>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</si>
  <si>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</si>
  <si>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</si>
  <si>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</si>
  <si>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</si>
  <si>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</si>
  <si>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</si>
  <si>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</si>
  <si>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</si>
  <si>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</si>
  <si>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</si>
  <si>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</si>
  <si>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</si>
  <si>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</si>
  <si>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</si>
  <si>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</si>
  <si>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</si>
  <si>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</si>
  <si>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</si>
  <si>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</si>
  <si>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</si>
  <si>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</si>
  <si>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</si>
  <si>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</si>
  <si>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</si>
  <si>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</si>
  <si>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</si>
  <si>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</si>
  <si>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</si>
  <si>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</si>
  <si>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</si>
  <si>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</si>
  <si>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</si>
  <si>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</si>
  <si>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</si>
  <si>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</si>
  <si>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</si>
  <si>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</si>
  <si>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</si>
  <si>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</si>
  <si>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</si>
  <si>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</si>
  <si>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</si>
  <si>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</si>
  <si>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</si>
  <si>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</si>
  <si>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</si>
  <si>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</si>
  <si>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</si>
  <si>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</si>
  <si>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</si>
  <si>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</si>
  <si>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</si>
  <si>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</si>
  <si>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</si>
  <si>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</si>
  <si>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</si>
  <si>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</si>
  <si>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</si>
  <si>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</si>
  <si>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</si>
  <si>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</si>
  <si>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</si>
  <si>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</si>
  <si>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</si>
  <si>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</si>
  <si>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</si>
  <si>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</si>
  <si>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</si>
  <si>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</si>
  <si>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</si>
  <si>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</si>
  <si>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</si>
  <si>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</si>
  <si>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</si>
  <si>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</si>
  <si>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</si>
  <si>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</si>
  <si>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</si>
  <si>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</si>
  <si>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</si>
  <si>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</si>
  <si>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</si>
  <si>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</si>
  <si>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</si>
  <si>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</si>
  <si>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</si>
  <si>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</si>
  <si>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</si>
  <si>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</si>
  <si>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</si>
  <si>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</si>
  <si>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</si>
  <si>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</si>
  <si>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</si>
  <si>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</si>
  <si>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</si>
  <si>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</si>
  <si>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</si>
  <si>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</si>
  <si>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</si>
  <si>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</si>
  <si>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</si>
  <si>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</si>
  <si>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</si>
  <si>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</si>
  <si>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</si>
  <si>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</si>
  <si>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</si>
  <si>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</si>
  <si>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</si>
  <si>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</si>
  <si>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</si>
  <si>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</si>
  <si>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</si>
  <si>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</si>
  <si>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</si>
  <si>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</si>
  <si>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</si>
  <si>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</si>
  <si>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</si>
  <si>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</si>
  <si>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</si>
  <si>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</si>
  <si>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</si>
  <si>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</si>
  <si>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</si>
  <si>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</si>
  <si>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</si>
  <si>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</si>
  <si>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</si>
  <si>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</si>
  <si>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</si>
  <si>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</si>
  <si>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</si>
  <si>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</si>
  <si>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</si>
  <si>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</si>
  <si>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</si>
  <si>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</si>
  <si>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</si>
  <si>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</si>
  <si>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</si>
  <si>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</si>
  <si>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</si>
  <si>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</si>
  <si>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</si>
  <si>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</si>
  <si>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</si>
  <si>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</si>
  <si>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</si>
  <si>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</si>
  <si>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</si>
  <si>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</si>
  <si>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</si>
  <si>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</si>
  <si>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</si>
  <si>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</si>
  <si>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</si>
  <si>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</si>
  <si>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</si>
  <si>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</si>
  <si>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</si>
  <si>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</si>
  <si>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</si>
  <si>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</si>
  <si>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</si>
  <si>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</si>
  <si>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</si>
  <si>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</si>
  <si>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</si>
  <si>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</si>
  <si>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</si>
  <si>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</si>
  <si>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</si>
  <si>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</si>
  <si>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</si>
  <si>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</si>
  <si>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</si>
  <si>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</si>
  <si>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</si>
  <si>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</si>
  <si>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</si>
  <si>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</si>
  <si>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</si>
  <si>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</si>
  <si>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</si>
  <si>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</si>
  <si>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</si>
  <si>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</si>
  <si>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</si>
  <si>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</si>
  <si>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</si>
  <si>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</si>
  <si>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</si>
  <si>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</si>
  <si>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</si>
  <si>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</si>
  <si>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</si>
  <si>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</si>
  <si>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</si>
  <si>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</si>
  <si>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</si>
  <si>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</si>
  <si>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</si>
  <si>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</si>
  <si>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</si>
  <si>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</si>
  <si>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</si>
  <si>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</si>
  <si>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</si>
  <si>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</si>
  <si>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</si>
  <si>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</si>
  <si>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</si>
  <si>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</si>
  <si>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</si>
  <si>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</si>
  <si>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</si>
  <si>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</si>
  <si>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</si>
  <si>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</si>
  <si>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</si>
  <si>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</si>
  <si>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</si>
  <si>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</si>
  <si>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</si>
  <si>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</si>
  <si>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</si>
  <si>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</si>
  <si>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</si>
  <si>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</si>
  <si>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</si>
  <si>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</si>
  <si>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</si>
  <si>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</si>
  <si>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</si>
  <si>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</si>
  <si>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</si>
  <si>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</si>
  <si>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</si>
  <si>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</si>
  <si>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</si>
  <si>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</si>
  <si>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</si>
  <si>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</si>
  <si>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</si>
  <si>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</si>
  <si>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</si>
  <si>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</si>
  <si>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</si>
  <si>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</si>
  <si>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</si>
  <si>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</si>
  <si>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</si>
  <si>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</si>
  <si>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</si>
  <si>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</si>
  <si>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</si>
  <si>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</si>
  <si>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</si>
  <si>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</si>
  <si>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</si>
  <si>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</si>
  <si>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</si>
  <si>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</si>
  <si>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</si>
  <si>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</si>
  <si>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</si>
  <si>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</si>
  <si>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</si>
  <si>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</si>
  <si>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</si>
  <si>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</si>
  <si>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</si>
  <si>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</si>
  <si>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</si>
  <si>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</si>
  <si>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</si>
  <si>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</si>
  <si>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</si>
  <si>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</si>
  <si>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</si>
  <si>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</si>
  <si>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</si>
  <si>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</si>
  <si>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</si>
  <si>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</si>
  <si>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</si>
  <si>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</si>
  <si>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</si>
  <si>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</si>
  <si>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</si>
  <si>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</si>
  <si>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</si>
  <si>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</si>
  <si>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</si>
  <si>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</si>
  <si>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</si>
  <si>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</si>
  <si>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</si>
  <si>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</si>
  <si>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</si>
  <si>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</si>
  <si>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</si>
  <si>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</si>
  <si>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</si>
  <si>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</si>
  <si>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</si>
  <si>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</si>
  <si>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</si>
  <si>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</si>
  <si>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</si>
  <si>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</si>
  <si>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</si>
  <si>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</si>
  <si>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</si>
  <si>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</si>
  <si>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</si>
  <si>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</si>
  <si>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</si>
  <si>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</si>
  <si>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</si>
  <si>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</si>
  <si>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</si>
  <si>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</si>
  <si>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</si>
  <si>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</si>
  <si>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</si>
  <si>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</si>
  <si>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</si>
  <si>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</si>
  <si>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</si>
  <si>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</si>
  <si>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</si>
  <si>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</si>
  <si>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</si>
  <si>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</si>
  <si>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</si>
  <si>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</si>
  <si>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</si>
  <si>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</si>
  <si>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</si>
  <si>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</si>
  <si>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</si>
  <si>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</si>
  <si>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</si>
  <si>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</si>
  <si>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</si>
  <si>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</si>
  <si>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</si>
  <si>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</si>
  <si>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</si>
  <si>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</si>
  <si>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</si>
  <si>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</si>
  <si>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</si>
  <si>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</si>
  <si>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</si>
  <si>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</si>
  <si>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</si>
  <si>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</si>
  <si>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</si>
  <si>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</si>
  <si>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</si>
  <si>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</si>
  <si>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</si>
  <si>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</si>
  <si>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</si>
  <si>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</si>
  <si>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</si>
  <si>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</si>
  <si>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</si>
  <si>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</si>
  <si>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</si>
  <si>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</si>
  <si>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</si>
  <si>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</si>
  <si>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</si>
  <si>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</si>
  <si>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</si>
  <si>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</si>
  <si>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</si>
  <si>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</si>
  <si>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</si>
  <si>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</si>
  <si>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</si>
  <si>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</si>
  <si>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</si>
  <si>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</si>
  <si>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</si>
  <si>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</si>
  <si>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</si>
  <si>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</si>
  <si>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</si>
  <si>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</si>
  <si>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</si>
  <si>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</si>
  <si>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</si>
  <si>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</si>
  <si>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</si>
  <si>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</si>
  <si>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</si>
  <si>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</si>
  <si>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</si>
  <si>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</si>
  <si>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</si>
  <si>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</si>
  <si>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</si>
  <si>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</si>
  <si>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</si>
  <si>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</si>
  <si>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</si>
  <si>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</si>
  <si>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</si>
  <si>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</si>
  <si>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</si>
  <si>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</si>
  <si>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</si>
  <si>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</si>
  <si>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</si>
  <si>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</si>
  <si>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</si>
  <si>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</si>
  <si>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</si>
  <si>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</si>
  <si>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</si>
  <si>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</si>
  <si>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</si>
  <si>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</si>
  <si>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</si>
  <si>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</si>
  <si>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</si>
  <si>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</si>
  <si>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</si>
  <si>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</si>
  <si>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</si>
  <si>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</si>
  <si>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</si>
  <si>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</si>
  <si>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</si>
  <si>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</si>
  <si>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</si>
  <si>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</si>
  <si>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</si>
  <si>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</si>
  <si>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</si>
  <si>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</si>
  <si>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</si>
  <si>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</si>
  <si>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</si>
  <si>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</si>
  <si>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</si>
  <si>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</si>
  <si>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</si>
  <si>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</si>
  <si>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</si>
  <si>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</si>
  <si>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</si>
  <si>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</si>
  <si>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</si>
  <si>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</si>
  <si>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</si>
  <si>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</si>
  <si>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</si>
  <si>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</si>
  <si>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</si>
  <si>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</si>
  <si>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</si>
  <si>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</si>
  <si>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</si>
  <si>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</si>
  <si>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</si>
  <si>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</si>
  <si>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</si>
  <si>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</si>
  <si>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</si>
  <si>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</si>
  <si>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</si>
  <si>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</si>
  <si>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</si>
  <si>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</si>
  <si>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</si>
  <si>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</si>
  <si>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</si>
  <si>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</si>
  <si>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</si>
  <si>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</si>
  <si>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</si>
  <si>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</si>
  <si>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</si>
  <si>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</si>
  <si>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</si>
  <si>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</si>
  <si>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</si>
  <si>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</si>
  <si>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</si>
  <si>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</si>
  <si>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</si>
  <si>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</si>
  <si>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</si>
  <si>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</si>
  <si>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</si>
  <si>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</si>
  <si>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</si>
  <si>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</si>
  <si>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</si>
  <si>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</si>
  <si>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</si>
  <si>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</si>
  <si>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</si>
  <si>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</si>
  <si>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</si>
  <si>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</si>
  <si>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</si>
  <si>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</si>
  <si>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</si>
  <si>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</si>
  <si>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</si>
  <si>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</si>
  <si>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</si>
  <si>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</si>
  <si>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</si>
  <si>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</si>
  <si>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</si>
  <si>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</si>
  <si>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</si>
  <si>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</si>
  <si>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</si>
  <si>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</si>
  <si>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</si>
  <si>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</si>
  <si>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</si>
  <si>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</si>
  <si>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</si>
  <si>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</si>
  <si>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</si>
  <si>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</si>
  <si>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</si>
  <si>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</si>
  <si>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</si>
  <si>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</si>
  <si>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</si>
  <si>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</si>
  <si>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</si>
  <si>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</si>
  <si>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</si>
  <si>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</si>
  <si>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</si>
  <si>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</si>
  <si>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</si>
  <si>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</si>
  <si>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</si>
  <si>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</si>
  <si>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</si>
  <si>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</si>
  <si>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</si>
  <si>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</si>
  <si>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</si>
  <si>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</si>
  <si>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</si>
  <si>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</si>
  <si>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</si>
  <si>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</si>
  <si>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</si>
  <si>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</si>
  <si>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</si>
  <si>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</si>
  <si>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</si>
  <si>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</si>
  <si>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</si>
  <si>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</si>
  <si>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</si>
  <si>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</si>
  <si>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</si>
  <si>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</si>
  <si>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</si>
  <si>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</si>
  <si>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</si>
  <si>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</si>
  <si>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</si>
  <si>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</si>
  <si>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</si>
  <si>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</si>
  <si>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</si>
  <si>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</si>
  <si>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</si>
  <si>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</si>
  <si>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</si>
  <si>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</si>
  <si>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</si>
  <si>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</si>
  <si>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</si>
  <si>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</si>
  <si>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</si>
  <si>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</si>
  <si>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</si>
  <si>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</si>
  <si>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</si>
  <si>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</si>
  <si>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</si>
  <si>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</si>
  <si>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</si>
  <si>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</si>
  <si>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</si>
  <si>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</si>
  <si>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</si>
  <si>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</si>
  <si>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</si>
  <si>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</si>
  <si>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</si>
  <si>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</si>
  <si>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</si>
  <si>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</si>
  <si>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</si>
  <si>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</si>
  <si>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</si>
  <si>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</si>
  <si>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</si>
  <si>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</si>
  <si>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</si>
  <si>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</si>
  <si>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</si>
  <si>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</si>
  <si>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</si>
  <si>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</si>
  <si>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</si>
  <si>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</si>
  <si>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</si>
  <si>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</si>
  <si>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</si>
  <si>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</si>
  <si>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</si>
  <si>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</si>
  <si>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</si>
  <si>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</si>
  <si>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</si>
  <si>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</si>
  <si>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</si>
  <si>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</si>
  <si>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</si>
  <si>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</si>
  <si>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</si>
  <si>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</si>
  <si>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</si>
  <si>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</si>
  <si>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</si>
  <si>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</si>
  <si>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</si>
  <si>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</si>
  <si>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</si>
  <si>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</si>
  <si>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</si>
  <si>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</si>
  <si>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</si>
  <si>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</si>
  <si>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</si>
  <si>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</si>
  <si>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</si>
  <si>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</si>
  <si>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</si>
  <si>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</si>
  <si>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</si>
  <si>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</si>
  <si>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</si>
  <si>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</si>
  <si>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</si>
  <si>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</si>
  <si>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</si>
  <si>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</si>
  <si>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</si>
  <si>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</si>
  <si>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</si>
  <si>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</si>
  <si>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</si>
  <si>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</si>
  <si>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</si>
  <si>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</si>
  <si>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</si>
  <si>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</si>
  <si>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</si>
  <si>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</si>
  <si>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</si>
  <si>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</si>
  <si>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</si>
  <si>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</si>
  <si>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</si>
  <si>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</si>
  <si>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</si>
  <si>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</si>
  <si>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</si>
  <si>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</si>
  <si>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</si>
  <si>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</si>
  <si>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</si>
  <si>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</si>
  <si>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</si>
  <si>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</si>
  <si>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</si>
  <si>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</si>
  <si>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</si>
  <si>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</si>
  <si>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</si>
  <si>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</si>
  <si>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</si>
  <si>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</si>
  <si>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</si>
  <si>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</si>
  <si>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</si>
  <si>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</si>
  <si>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</si>
  <si>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</si>
  <si>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</si>
  <si>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</si>
  <si>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</si>
  <si>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</si>
  <si>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</si>
  <si>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</si>
  <si>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</si>
  <si>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</si>
  <si>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</si>
  <si>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</si>
  <si>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</si>
  <si>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</si>
  <si>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</si>
  <si>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</si>
  <si>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</si>
  <si>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</si>
  <si>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</si>
  <si>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</si>
  <si>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</si>
  <si>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</si>
  <si>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</si>
  <si>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</si>
  <si>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</si>
  <si>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</si>
  <si>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</si>
  <si>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</si>
  <si>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</si>
  <si>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</si>
  <si>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</si>
  <si>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</si>
  <si>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</si>
  <si>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</si>
  <si>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</si>
  <si>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</si>
  <si>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</si>
  <si>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</si>
  <si>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</si>
  <si>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</si>
  <si>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</si>
  <si>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</si>
  <si>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</si>
  <si>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</si>
  <si>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</si>
  <si>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</si>
  <si>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</si>
  <si>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</si>
  <si>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</si>
  <si>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</si>
  <si>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</si>
  <si>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</si>
  <si>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</si>
  <si>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</si>
  <si>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</si>
  <si>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</si>
  <si>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</si>
  <si>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</si>
  <si>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</si>
  <si>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</si>
  <si>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</si>
  <si>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</si>
  <si>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</si>
  <si>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</si>
  <si>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</si>
  <si>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</si>
  <si>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</si>
  <si>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</si>
  <si>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</si>
  <si>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</si>
  <si>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</si>
  <si>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</si>
  <si>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</si>
  <si>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</si>
  <si>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</si>
  <si>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</si>
  <si>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</si>
  <si>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</si>
  <si>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</si>
  <si>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</si>
  <si>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</si>
  <si>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</si>
  <si>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</si>
  <si>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</si>
  <si>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</si>
  <si>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</si>
  <si>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</si>
  <si>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</si>
  <si>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</si>
  <si>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</si>
  <si>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</si>
  <si>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</si>
  <si>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</si>
  <si>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</si>
  <si>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</si>
  <si>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</si>
  <si>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</si>
  <si>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</si>
  <si>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</si>
  <si>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</si>
  <si>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</si>
  <si>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</si>
  <si>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</si>
  <si>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</si>
  <si>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</si>
  <si>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</si>
  <si>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</si>
  <si>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</si>
  <si>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</si>
  <si>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</si>
  <si>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</si>
  <si>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</si>
  <si>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</si>
  <si>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</si>
  <si>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</si>
  <si>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</si>
  <si>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</si>
  <si>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</si>
  <si>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</si>
  <si>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</si>
  <si>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</si>
  <si>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</si>
  <si>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</si>
  <si>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</si>
  <si>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</si>
  <si>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</si>
  <si>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</si>
  <si>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</si>
  <si>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</si>
  <si>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</si>
  <si>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</si>
  <si>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</si>
  <si>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</si>
  <si>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</si>
  <si>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</si>
  <si>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</si>
  <si>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</si>
  <si>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</si>
  <si>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</si>
  <si>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</si>
  <si>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</si>
  <si>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</si>
  <si>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</si>
  <si>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</si>
  <si>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</si>
  <si>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</si>
  <si>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</si>
  <si>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</si>
  <si>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</si>
  <si>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</si>
  <si>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</si>
  <si>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</si>
  <si>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</si>
  <si>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</si>
  <si>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</si>
  <si>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</si>
  <si>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</si>
  <si>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</si>
  <si>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</si>
  <si>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</si>
  <si>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</si>
  <si>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</si>
  <si>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</si>
  <si>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</si>
  <si>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</si>
  <si>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</si>
  <si>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</si>
  <si>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</si>
  <si>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</si>
  <si>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</si>
  <si>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</si>
  <si>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</si>
  <si>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</si>
  <si>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</si>
  <si>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</si>
  <si>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</si>
  <si>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</si>
  <si>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</si>
  <si>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</si>
  <si>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</si>
  <si>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</si>
  <si>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</si>
  <si>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</si>
  <si>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</si>
  <si>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</si>
  <si>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</si>
  <si>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</si>
  <si>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</si>
  <si>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</si>
  <si>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</si>
  <si>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</si>
  <si>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</si>
  <si>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</si>
  <si>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</si>
  <si>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</si>
  <si>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</si>
  <si>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</si>
  <si>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</si>
  <si>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</si>
  <si>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</si>
  <si>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</si>
  <si>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</si>
  <si>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</si>
  <si>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</si>
  <si>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</si>
  <si>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</si>
  <si>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</si>
  <si>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</si>
  <si>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</si>
  <si>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</si>
  <si>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</si>
  <si>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</si>
  <si>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</si>
  <si>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</si>
  <si>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</si>
  <si>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</si>
  <si>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</si>
  <si>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</si>
  <si>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</si>
  <si>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</si>
  <si>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</si>
  <si>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</si>
  <si>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</si>
  <si>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</si>
  <si>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</si>
  <si>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</si>
  <si>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</si>
  <si>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</si>
  <si>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</si>
  <si>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</si>
  <si>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</si>
  <si>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</si>
  <si>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</si>
  <si>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</si>
  <si>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</si>
  <si>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</si>
  <si>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</si>
  <si>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</si>
  <si>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</si>
  <si>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</si>
  <si>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</si>
  <si>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</si>
  <si>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</si>
  <si>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</si>
  <si>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</si>
  <si>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</si>
  <si>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</si>
  <si>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</si>
  <si>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</si>
  <si>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</si>
  <si>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</si>
  <si>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</si>
  <si>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</si>
  <si>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</si>
  <si>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</si>
  <si>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</si>
  <si>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</si>
  <si>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</si>
  <si>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</si>
  <si>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</si>
  <si>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</si>
  <si>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</si>
  <si>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</si>
  <si>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</si>
  <si>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</si>
  <si>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</si>
  <si>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</si>
  <si>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</si>
  <si>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</si>
  <si>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</si>
  <si>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</si>
  <si>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</si>
  <si>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</si>
  <si>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</si>
  <si>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</si>
  <si>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</si>
  <si>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</si>
  <si>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</si>
  <si>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</si>
  <si>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</si>
  <si>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</si>
  <si>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</si>
  <si>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</si>
  <si>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</si>
  <si>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</si>
  <si>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</si>
  <si>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</si>
  <si>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</si>
  <si>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</si>
  <si>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</si>
  <si>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</si>
  <si>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</si>
  <si>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</si>
  <si>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</si>
  <si>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</si>
  <si>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</si>
  <si>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</si>
  <si>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</si>
  <si>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</si>
  <si>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</si>
  <si>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</si>
  <si>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</si>
  <si>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</si>
  <si>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</si>
  <si>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</si>
  <si>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</si>
  <si>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</si>
  <si>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</si>
  <si>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</si>
  <si>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</si>
  <si>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</si>
  <si>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</si>
  <si>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</si>
  <si>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</si>
  <si>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</si>
  <si>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</si>
  <si>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</si>
  <si>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</si>
  <si>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</si>
  <si>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</si>
  <si>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</si>
  <si>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</si>
  <si>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</si>
  <si>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</si>
  <si>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</si>
  <si>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</si>
  <si>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</si>
  <si>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</si>
  <si>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</si>
  <si>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</si>
  <si>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</si>
  <si>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</si>
  <si>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</si>
  <si>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</si>
  <si>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</si>
  <si>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</si>
  <si>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</si>
  <si>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</si>
  <si>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</si>
  <si>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</si>
  <si>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</si>
  <si>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</si>
  <si>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</si>
  <si>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</si>
  <si>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</si>
  <si>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</si>
  <si>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</si>
  <si>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</si>
  <si>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</si>
  <si>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</si>
  <si>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</si>
  <si>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</si>
  <si>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</si>
  <si>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</si>
  <si>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</si>
  <si>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</si>
  <si>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</si>
  <si>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</si>
  <si>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</si>
  <si>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</si>
  <si>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</si>
  <si>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</si>
  <si>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</si>
  <si>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</si>
  <si>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</si>
  <si>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</si>
  <si>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</si>
  <si>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</si>
  <si>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</si>
  <si>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</si>
  <si>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</si>
  <si>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</si>
  <si>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</si>
  <si>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</si>
  <si>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</si>
  <si>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</si>
  <si>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</si>
  <si>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</si>
  <si>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</si>
  <si>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</si>
  <si>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</si>
  <si>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</si>
  <si>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</si>
  <si>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</si>
  <si>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</si>
  <si>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</si>
  <si>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</si>
  <si>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</si>
  <si>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</si>
  <si>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</si>
  <si>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</si>
  <si>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</si>
  <si>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</si>
  <si>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</si>
  <si>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</si>
  <si>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</si>
  <si>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</si>
  <si>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</si>
  <si>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</si>
  <si>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</si>
  <si>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</si>
  <si>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</si>
  <si>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</si>
  <si>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</si>
  <si>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</si>
  <si>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</si>
  <si>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</si>
  <si>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</si>
  <si>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</si>
  <si>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</si>
  <si>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</si>
  <si>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</si>
  <si>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</si>
  <si>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</si>
  <si>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</si>
  <si>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</si>
  <si>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</si>
  <si>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</si>
  <si>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</si>
  <si>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</si>
  <si>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</si>
  <si>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</si>
  <si>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</si>
  <si>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</si>
  <si>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</si>
  <si>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</si>
  <si>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</si>
  <si>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</si>
  <si>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</si>
  <si>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</si>
  <si>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</si>
  <si>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</si>
  <si>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</si>
  <si>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</si>
  <si>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</si>
  <si>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</si>
  <si>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</si>
  <si>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</si>
  <si>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</si>
  <si>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</si>
  <si>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</si>
  <si>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</si>
  <si>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</si>
  <si>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</si>
  <si>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</si>
  <si>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</si>
  <si>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</si>
  <si>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</si>
  <si>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</si>
  <si>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</si>
  <si>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</si>
  <si>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</si>
  <si>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</si>
  <si>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</si>
  <si>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</si>
  <si>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</si>
  <si>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</si>
  <si>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</si>
  <si>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</si>
  <si>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</si>
  <si>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</si>
  <si>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</si>
  <si>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</si>
  <si>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</si>
  <si>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</si>
  <si>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</si>
  <si>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</si>
  <si>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</si>
  <si>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</si>
  <si>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</si>
  <si>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</si>
  <si>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</si>
  <si>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</si>
  <si>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</si>
  <si>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</si>
  <si>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</si>
  <si>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</si>
  <si>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</si>
  <si>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</si>
  <si>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</si>
  <si>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</si>
  <si>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</si>
  <si>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</si>
  <si>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</si>
  <si>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</si>
  <si>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</si>
  <si>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</si>
  <si>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</si>
  <si>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</si>
  <si>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</si>
  <si>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</si>
  <si>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</si>
  <si>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</si>
  <si>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</si>
  <si>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</si>
  <si>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</si>
  <si>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</si>
  <si>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</si>
  <si>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</si>
  <si>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</si>
  <si>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</si>
  <si>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</si>
  <si>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</si>
  <si>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</si>
  <si>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</si>
  <si>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</si>
  <si>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</si>
  <si>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</si>
  <si>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</si>
  <si>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</si>
  <si>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</si>
  <si>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</si>
  <si>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</si>
  <si>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</si>
  <si>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</si>
  <si>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</si>
  <si>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</si>
  <si>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</si>
  <si>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</si>
  <si>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</si>
  <si>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</si>
  <si>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</si>
  <si>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</si>
  <si>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</si>
  <si>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</si>
  <si>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</si>
  <si>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</si>
  <si>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</si>
  <si>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</si>
  <si>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</si>
  <si>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</si>
  <si>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</si>
  <si>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</si>
  <si>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</si>
  <si>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</si>
  <si>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</si>
  <si>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</si>
  <si>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</si>
  <si>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</si>
  <si>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</si>
  <si>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</si>
  <si>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</si>
  <si>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</si>
  <si>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</si>
  <si>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</si>
  <si>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</si>
  <si>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</si>
  <si>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</si>
  <si>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</si>
  <si>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</si>
  <si>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</si>
  <si>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</si>
  <si>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</si>
  <si>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</si>
  <si>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</si>
  <si>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</si>
  <si>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</si>
  <si>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</si>
  <si>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</si>
  <si>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</si>
  <si>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</si>
  <si>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</si>
  <si>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</si>
  <si>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</si>
  <si>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</si>
  <si>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</si>
  <si>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</si>
  <si>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</si>
  <si>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</si>
  <si>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</si>
  <si>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</si>
  <si>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</si>
  <si>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</si>
  <si>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</si>
  <si>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</si>
  <si>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</si>
  <si>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</si>
  <si>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</si>
  <si>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</si>
  <si>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</si>
  <si>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</si>
  <si>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</si>
  <si>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</si>
  <si>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</si>
  <si>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</si>
  <si>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</si>
  <si>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</si>
  <si>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</si>
  <si>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</si>
  <si>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</si>
  <si>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</si>
  <si>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</si>
  <si>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</si>
  <si>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</si>
  <si>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</si>
  <si>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</si>
  <si>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</si>
  <si>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</si>
  <si>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</si>
  <si>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</si>
  <si>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</si>
  <si>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</si>
  <si>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</si>
  <si>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</si>
  <si>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</si>
  <si>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</si>
  <si>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</si>
  <si>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</si>
  <si>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</si>
  <si>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</si>
  <si>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</si>
  <si>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</si>
  <si>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</si>
  <si>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</si>
  <si>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</si>
  <si>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</si>
  <si>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</si>
  <si>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</si>
  <si>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</si>
  <si>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</si>
  <si>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</si>
  <si>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</si>
  <si>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</si>
  <si>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</si>
  <si>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</si>
  <si>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</si>
  <si>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</si>
  <si>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</si>
  <si>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</si>
  <si>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</si>
  <si>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</si>
  <si>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</si>
  <si>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</si>
  <si>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</si>
  <si>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</si>
  <si>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</si>
  <si>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</si>
  <si>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</si>
  <si>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</si>
  <si>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</si>
  <si>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</si>
  <si>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</si>
  <si>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</si>
  <si>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</si>
  <si>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</si>
  <si>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</si>
  <si>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</si>
  <si>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</si>
  <si>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</si>
  <si>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</si>
  <si>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</si>
  <si>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</si>
  <si>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</si>
  <si>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</si>
  <si>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</si>
  <si>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</si>
  <si>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</si>
  <si>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</si>
  <si>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</si>
  <si>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</si>
  <si>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</si>
  <si>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</si>
  <si>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</si>
  <si>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</si>
  <si>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</si>
  <si>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</si>
  <si>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</si>
  <si>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</si>
  <si>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</si>
  <si>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</si>
  <si>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</si>
  <si>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</si>
  <si>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</si>
  <si>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</si>
  <si>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</si>
  <si>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</si>
  <si>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</si>
  <si>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</si>
  <si>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</si>
  <si>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</si>
  <si>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</si>
  <si>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</si>
  <si>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</si>
  <si>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</si>
  <si>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</si>
  <si>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</si>
  <si>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</si>
  <si>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</si>
  <si>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</si>
  <si>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</si>
  <si>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</si>
  <si>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</si>
  <si>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</si>
  <si>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</si>
  <si>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</si>
  <si>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</si>
  <si>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</si>
  <si>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</si>
  <si>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</si>
  <si>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</si>
  <si>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</si>
  <si>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</si>
  <si>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</si>
  <si>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</si>
  <si>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</si>
  <si>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</si>
  <si>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</si>
  <si>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</si>
  <si>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</si>
  <si>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</si>
  <si>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</si>
  <si>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</si>
  <si>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</si>
  <si>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</si>
  <si>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</si>
  <si>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</si>
  <si>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</si>
  <si>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</si>
  <si>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</si>
  <si>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</si>
  <si>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</si>
  <si>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</si>
  <si>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</si>
  <si>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</si>
  <si>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</si>
  <si>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</si>
  <si>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</si>
  <si>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</si>
  <si>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</si>
  <si>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</si>
  <si>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</si>
  <si>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</si>
  <si>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</si>
  <si>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</si>
  <si>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</si>
  <si>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</si>
  <si>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</si>
  <si>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</si>
  <si>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</si>
  <si>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</si>
  <si>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</si>
  <si>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</si>
  <si>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</si>
  <si>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</si>
  <si>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</si>
  <si>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</si>
  <si>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</si>
  <si>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</si>
  <si>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</si>
  <si>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</si>
  <si>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</si>
  <si>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</si>
  <si>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</si>
  <si>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</si>
  <si>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</si>
  <si>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</si>
  <si>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</si>
  <si>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</si>
  <si>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</si>
  <si>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</si>
  <si>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</si>
  <si>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</si>
  <si>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</si>
  <si>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</si>
  <si>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</si>
  <si>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</si>
  <si>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</si>
  <si>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</si>
  <si>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</si>
  <si>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</si>
  <si>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</si>
  <si>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</si>
  <si>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</si>
  <si>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</si>
  <si>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</si>
  <si>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</si>
  <si>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</si>
  <si>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</si>
  <si>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</si>
  <si>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</si>
  <si>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</si>
  <si>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</si>
  <si>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</si>
  <si>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</si>
  <si>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</si>
  <si>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</si>
  <si>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</si>
  <si>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</si>
  <si>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</si>
  <si>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</si>
  <si>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</si>
  <si>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</si>
  <si>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</si>
  <si>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</si>
  <si>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</si>
  <si>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</si>
  <si>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</si>
  <si>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</si>
  <si>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</si>
  <si>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</si>
  <si>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</si>
  <si>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</si>
  <si>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</si>
  <si>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</si>
  <si>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</si>
  <si>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</si>
  <si>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</si>
  <si>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</si>
  <si>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</si>
  <si>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</si>
  <si>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</si>
  <si>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</si>
  <si>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</si>
  <si>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</si>
  <si>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</si>
  <si>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</si>
  <si>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</si>
  <si>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</si>
  <si>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</si>
  <si>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</si>
  <si>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</si>
  <si>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</si>
  <si>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</si>
  <si>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</si>
  <si>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</si>
  <si>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</si>
  <si>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</si>
  <si>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</si>
  <si>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</si>
  <si>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</si>
  <si>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</si>
  <si>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</si>
  <si>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</si>
  <si>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</si>
  <si>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</si>
  <si>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</si>
  <si>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</si>
  <si>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</si>
  <si>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</si>
  <si>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</si>
  <si>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</si>
  <si>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</si>
  <si>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</si>
  <si>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</si>
  <si>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</si>
  <si>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</si>
  <si>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</si>
  <si>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</si>
  <si>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</si>
  <si>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</si>
  <si>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</si>
  <si>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</si>
  <si>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</si>
  <si>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</si>
  <si>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</si>
  <si>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</si>
  <si>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</si>
  <si>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</si>
  <si>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</si>
  <si>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</si>
  <si>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</si>
  <si>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</si>
  <si>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</si>
  <si>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</si>
  <si>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</si>
  <si>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</si>
  <si>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</si>
  <si>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</si>
  <si>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</si>
  <si>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</si>
  <si>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</si>
  <si>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</si>
  <si>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</si>
  <si>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</si>
  <si>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</si>
  <si>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</si>
  <si>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</si>
  <si>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</si>
  <si>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</si>
  <si>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</si>
  <si>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</si>
  <si>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</si>
  <si>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</si>
  <si>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</si>
  <si>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</si>
  <si>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</si>
  <si>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</si>
  <si>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</si>
  <si>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</si>
  <si>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</si>
  <si>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</si>
  <si>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</si>
  <si>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</si>
  <si>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</si>
  <si>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</si>
  <si>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</si>
  <si>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</si>
  <si>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</si>
  <si>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</si>
  <si>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</si>
  <si>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</si>
  <si>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</si>
  <si>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</si>
  <si>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</si>
  <si>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</si>
  <si>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</si>
  <si>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</si>
  <si>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</si>
  <si>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</si>
  <si>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</si>
  <si>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</si>
  <si>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</si>
  <si>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</si>
  <si>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</si>
  <si>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</si>
  <si>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</si>
  <si>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</si>
  <si>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</si>
  <si>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</si>
  <si>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</si>
  <si>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</si>
  <si>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</si>
  <si>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</si>
  <si>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</si>
  <si>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</si>
  <si>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</si>
  <si>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</si>
  <si>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</si>
  <si>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</si>
  <si>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</si>
  <si>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</si>
  <si>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</si>
  <si>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</si>
  <si>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</si>
  <si>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</si>
  <si>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</si>
  <si>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</si>
  <si>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</si>
  <si>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</si>
  <si>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</si>
  <si>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</si>
  <si>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</si>
  <si>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</si>
  <si>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</si>
  <si>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</si>
  <si>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</si>
  <si>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</si>
  <si>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</si>
  <si>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</si>
  <si>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</si>
  <si>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</si>
  <si>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</si>
  <si>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</si>
  <si>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</si>
  <si>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</si>
  <si>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</si>
  <si>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</si>
  <si>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</si>
  <si>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</si>
  <si>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</si>
  <si>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</si>
  <si>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</si>
  <si>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</si>
  <si>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</si>
  <si>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</si>
  <si>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</si>
  <si>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</si>
  <si>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</si>
  <si>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</si>
  <si>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</si>
  <si>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</si>
  <si>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</si>
  <si>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</si>
  <si>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</si>
  <si>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</si>
  <si>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</si>
  <si>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</si>
  <si>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</si>
  <si>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</si>
  <si>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</si>
  <si>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</si>
  <si>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</si>
  <si>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</si>
  <si>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</si>
  <si>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</si>
  <si>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</si>
  <si>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</si>
  <si>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</si>
  <si>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</si>
  <si>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</si>
  <si>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</si>
  <si>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</si>
  <si>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</si>
  <si>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</si>
  <si>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</si>
  <si>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</si>
  <si>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</si>
  <si>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</si>
  <si>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</si>
  <si>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</si>
  <si>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</si>
  <si>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</si>
  <si>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</si>
  <si>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</si>
  <si>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</si>
  <si>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</si>
  <si>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</si>
  <si>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</si>
  <si>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</si>
  <si>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</si>
  <si>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</si>
  <si>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</si>
  <si>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</si>
  <si>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</si>
  <si>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</si>
  <si>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</si>
  <si>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</si>
  <si>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</si>
  <si>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</si>
  <si>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</si>
  <si>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</si>
  <si>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</si>
  <si>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</si>
  <si>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</si>
  <si>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</si>
  <si>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</si>
  <si>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</si>
  <si>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</si>
  <si>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</si>
  <si>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</si>
  <si>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</si>
  <si>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</si>
  <si>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</si>
  <si>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</si>
  <si>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</si>
  <si>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</si>
  <si>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</si>
  <si>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</si>
  <si>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</si>
  <si>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</si>
  <si>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</si>
  <si>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</si>
  <si>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</si>
  <si>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</si>
  <si>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</si>
  <si>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</si>
  <si>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</si>
  <si>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</si>
  <si>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</si>
  <si>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</si>
  <si>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</si>
  <si>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</si>
  <si>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</si>
  <si>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</si>
  <si>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</si>
  <si>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</si>
  <si>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</si>
  <si>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</si>
  <si>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</si>
  <si>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</si>
  <si>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</si>
  <si>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</si>
  <si>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</si>
  <si>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</si>
  <si>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</si>
  <si>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</si>
  <si>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</si>
  <si>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</si>
  <si>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</si>
  <si>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</si>
  <si>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</si>
  <si>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</si>
  <si>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</si>
  <si>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</si>
  <si>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</si>
  <si>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</si>
  <si>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</si>
  <si>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</si>
  <si>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</si>
  <si>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</si>
  <si>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</si>
  <si>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</si>
  <si>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</si>
  <si>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</si>
  <si>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</si>
  <si>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</si>
  <si>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</si>
  <si>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</si>
  <si>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</si>
  <si>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</si>
  <si>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</si>
  <si>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</si>
  <si>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</si>
  <si>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</si>
  <si>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</si>
  <si>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</si>
  <si>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</si>
  <si>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</si>
  <si>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</si>
  <si>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</si>
  <si>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</si>
  <si>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</si>
  <si>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</si>
  <si>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</si>
  <si>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</si>
  <si>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</si>
  <si>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</si>
  <si>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</si>
  <si>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</si>
  <si>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</si>
  <si>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</si>
  <si>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</si>
  <si>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</si>
  <si>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</si>
  <si>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</si>
  <si>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</si>
  <si>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</si>
  <si>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</si>
  <si>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</si>
  <si>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</si>
  <si>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</si>
  <si>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</si>
  <si>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</si>
  <si>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</si>
  <si>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</si>
  <si>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</si>
  <si>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</si>
  <si>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</si>
  <si>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</si>
  <si>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</si>
  <si>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</si>
  <si>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</si>
  <si>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</si>
  <si>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</si>
  <si>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</si>
  <si>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</si>
  <si>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</si>
  <si>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</si>
  <si>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</si>
  <si>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</si>
  <si>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</si>
  <si>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</si>
  <si>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</si>
  <si>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</si>
  <si>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</si>
  <si>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</si>
  <si>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</si>
  <si>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</si>
  <si>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</si>
  <si>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</si>
  <si>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</si>
  <si>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</si>
  <si>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</si>
  <si>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</si>
  <si>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</si>
  <si>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</si>
  <si>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</si>
  <si>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</si>
  <si>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</si>
  <si>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</si>
  <si>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</si>
  <si>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</si>
  <si>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</si>
  <si>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</si>
  <si>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</si>
  <si>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</si>
  <si>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</si>
  <si>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</si>
  <si>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</si>
  <si>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</si>
  <si>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</si>
  <si>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</si>
  <si>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</si>
  <si>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</si>
  <si>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</si>
  <si>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</si>
  <si>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</si>
  <si>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</si>
  <si>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</si>
  <si>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</si>
  <si>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</si>
  <si>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</si>
  <si>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</si>
  <si>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</si>
  <si>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</si>
  <si>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</si>
  <si>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</si>
  <si>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</si>
  <si>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</si>
  <si>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</si>
  <si>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</si>
  <si>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</si>
  <si>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</si>
  <si>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</si>
  <si>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</si>
  <si>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</si>
  <si>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</si>
  <si>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</si>
  <si>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</si>
  <si>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</si>
  <si>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</si>
  <si>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</si>
  <si>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</si>
  <si>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</si>
  <si>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</si>
  <si>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</si>
  <si>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</si>
  <si>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</si>
  <si>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</si>
  <si>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</si>
  <si>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</si>
  <si>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</si>
  <si>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</si>
  <si>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</si>
  <si>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</si>
  <si>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</si>
  <si>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</si>
  <si>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</si>
  <si>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</si>
  <si>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</si>
  <si>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</si>
  <si>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</si>
  <si>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</si>
  <si>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</si>
  <si>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</si>
  <si>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</si>
  <si>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</si>
  <si>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</si>
  <si>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</si>
  <si>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</si>
  <si>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</si>
  <si>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</si>
  <si>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</si>
  <si>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</si>
  <si>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</si>
  <si>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</si>
  <si>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</si>
  <si>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</si>
  <si>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</si>
  <si>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</si>
  <si>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</si>
  <si>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</si>
  <si>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</si>
  <si>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</si>
  <si>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</si>
  <si>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</si>
  <si>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</si>
  <si>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</si>
  <si>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</si>
  <si>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</si>
  <si>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</si>
  <si>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</si>
  <si>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</si>
  <si>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</si>
  <si>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</si>
  <si>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</si>
  <si>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</si>
  <si>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</si>
  <si>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</si>
  <si>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</si>
  <si>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</si>
  <si>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</si>
  <si>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</si>
  <si>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</si>
  <si>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</si>
  <si>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</si>
  <si>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</si>
  <si>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</si>
  <si>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</si>
  <si>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</si>
  <si>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</si>
  <si>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</si>
  <si>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</si>
  <si>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</si>
  <si>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</si>
  <si>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</si>
  <si>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</si>
  <si>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</si>
  <si>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</si>
  <si>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</si>
  <si>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</si>
  <si>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</si>
  <si>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</si>
  <si>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</si>
  <si>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</si>
  <si>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</si>
  <si>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</si>
  <si>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</si>
  <si>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</si>
  <si>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</si>
  <si>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</si>
  <si>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</si>
  <si>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</si>
  <si>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</si>
  <si>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</si>
  <si>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</si>
  <si>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</si>
  <si>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</si>
  <si>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</si>
  <si>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</si>
  <si>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</si>
  <si>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</si>
  <si>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</si>
  <si>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</si>
  <si>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</si>
  <si>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</si>
  <si>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</si>
  <si>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</si>
  <si>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</si>
  <si>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</si>
  <si>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</si>
  <si>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</si>
  <si>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</si>
  <si>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</si>
  <si>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</si>
  <si>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</si>
  <si>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</si>
  <si>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</si>
  <si>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</si>
  <si>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</si>
  <si>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</si>
  <si>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</si>
  <si>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</si>
  <si>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</si>
  <si>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</si>
  <si>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</si>
  <si>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</si>
  <si>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</si>
  <si>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</si>
  <si>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</si>
  <si>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</si>
  <si>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</si>
  <si>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</si>
  <si>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</si>
  <si>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</si>
  <si>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</si>
  <si>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</si>
  <si>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</si>
  <si>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</si>
  <si>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</si>
  <si>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</si>
  <si>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</si>
  <si>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</si>
  <si>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</si>
  <si>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</si>
  <si>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</si>
  <si>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</si>
  <si>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</si>
  <si>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</si>
  <si>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</si>
  <si>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</si>
  <si>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</si>
  <si>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</si>
  <si>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</si>
  <si>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</si>
  <si>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</si>
  <si>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</si>
  <si>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</si>
  <si>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</si>
  <si>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</si>
  <si>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</si>
  <si>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</si>
  <si>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</si>
  <si>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</si>
  <si>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</si>
  <si>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</si>
  <si>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</si>
  <si>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</si>
  <si>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</si>
  <si>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</si>
  <si>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</si>
  <si>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</si>
  <si>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</si>
  <si>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</si>
  <si>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</si>
  <si>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</si>
  <si>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</si>
  <si>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</si>
  <si>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</si>
  <si>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</si>
  <si>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</si>
  <si>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</si>
  <si>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</si>
  <si>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</si>
  <si>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</si>
  <si>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</si>
  <si>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</si>
  <si>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</si>
  <si>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</si>
  <si>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</si>
  <si>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</si>
  <si>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</si>
  <si>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</si>
  <si>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</si>
  <si>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</si>
  <si>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</si>
  <si>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</si>
  <si>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</si>
  <si>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</si>
  <si>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</si>
  <si>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</si>
  <si>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</si>
  <si>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</si>
  <si>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</si>
  <si>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</si>
  <si>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</si>
  <si>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</si>
  <si>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</si>
  <si>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</si>
  <si>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</si>
  <si>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</si>
  <si>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</si>
  <si>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</si>
  <si>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</si>
  <si>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</si>
  <si>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</si>
  <si>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</si>
  <si>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</si>
  <si>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</si>
  <si>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</si>
  <si>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</si>
  <si>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</si>
  <si>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</si>
  <si>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</si>
  <si>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</si>
  <si>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</si>
  <si>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</si>
  <si>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</si>
  <si>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</si>
  <si>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</si>
  <si>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</si>
  <si>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</si>
  <si>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</si>
  <si>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</si>
  <si>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</si>
  <si>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</si>
  <si>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</si>
  <si>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</si>
  <si>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</si>
  <si>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</si>
  <si>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</si>
  <si>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</si>
  <si>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</si>
  <si>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</si>
  <si>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</si>
  <si>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</si>
  <si>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</si>
  <si>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</si>
  <si>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</si>
  <si>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</si>
  <si>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</si>
  <si>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</si>
  <si>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</si>
  <si>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</si>
  <si>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</si>
  <si>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</si>
  <si>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</si>
  <si>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</si>
  <si>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</si>
  <si>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</si>
  <si>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</si>
  <si>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</si>
  <si>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</si>
  <si>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</si>
  <si>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</si>
  <si>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</si>
  <si>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</si>
  <si>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</si>
  <si>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</si>
  <si>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</si>
  <si>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</si>
  <si>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</si>
  <si>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</si>
  <si>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</si>
  <si>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</si>
  <si>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</si>
  <si>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</si>
  <si>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</si>
  <si>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</si>
  <si>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</si>
  <si>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</si>
  <si>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</si>
  <si>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</si>
  <si>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</si>
  <si>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</si>
  <si>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</si>
  <si>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</si>
  <si>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</si>
  <si>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</si>
  <si>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</si>
  <si>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</si>
  <si>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</si>
  <si>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</si>
  <si>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</si>
  <si>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</si>
  <si>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</si>
  <si>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</si>
  <si>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</si>
  <si>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</si>
  <si>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</si>
  <si>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</si>
  <si>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</si>
  <si>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</si>
  <si>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</si>
  <si>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</si>
  <si>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</si>
  <si>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</si>
  <si>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</si>
  <si>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</si>
  <si>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</si>
  <si>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</si>
  <si>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</si>
  <si>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</si>
  <si>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</si>
  <si>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</si>
  <si>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</si>
  <si>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</si>
  <si>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</si>
  <si>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</si>
  <si>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</si>
  <si>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</si>
  <si>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</si>
  <si>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</si>
  <si>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</si>
  <si>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</si>
  <si>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</si>
  <si>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</si>
  <si>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</si>
  <si>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</si>
  <si>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</si>
  <si>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</si>
  <si>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</si>
  <si>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</si>
  <si>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</si>
  <si>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</si>
  <si>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</si>
  <si>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</si>
  <si>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</si>
  <si>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</si>
  <si>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</si>
  <si>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</si>
  <si>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</si>
  <si>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</si>
  <si>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</si>
  <si>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</si>
  <si>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</si>
  <si>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</si>
  <si>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</si>
  <si>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</si>
  <si>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</si>
  <si>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</si>
  <si>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</si>
  <si>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</si>
  <si>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</si>
  <si>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</si>
  <si>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</si>
  <si>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</si>
  <si>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</si>
  <si>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</si>
  <si>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</si>
  <si>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</si>
  <si>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</si>
  <si>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</si>
  <si>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</si>
  <si>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</si>
  <si>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</si>
  <si>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</si>
  <si>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</si>
  <si>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</si>
  <si>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</si>
  <si>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</si>
  <si>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</si>
  <si>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</si>
  <si>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</si>
  <si>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</si>
  <si>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</si>
  <si>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</si>
  <si>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</si>
  <si>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</si>
  <si>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</si>
  <si>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</si>
  <si>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</si>
  <si>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</si>
  <si>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</si>
  <si>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</si>
  <si>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</si>
  <si>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</si>
  <si>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</si>
  <si>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</si>
  <si>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</si>
  <si>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</si>
  <si>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</si>
  <si>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</si>
  <si>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</si>
  <si>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</si>
  <si>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</si>
  <si>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</si>
  <si>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</si>
  <si>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</si>
  <si>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</si>
  <si>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</si>
  <si>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</si>
  <si>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</si>
  <si>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</si>
  <si>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</si>
  <si>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</si>
  <si>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</si>
  <si>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</si>
  <si>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</si>
  <si>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</si>
  <si>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</si>
  <si>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</si>
  <si>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</si>
  <si>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</si>
  <si>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</si>
  <si>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</si>
  <si>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</si>
  <si>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</si>
  <si>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</si>
  <si>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</si>
  <si>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</si>
  <si>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</si>
  <si>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</si>
  <si>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</si>
  <si>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</si>
  <si>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</si>
  <si>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</si>
  <si>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</si>
  <si>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</si>
  <si>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</si>
  <si>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</si>
  <si>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</si>
  <si>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</si>
  <si>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</si>
  <si>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</si>
  <si>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</si>
  <si>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</si>
  <si>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</si>
  <si>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</si>
  <si>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</si>
  <si>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</si>
  <si>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</si>
  <si>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</si>
  <si>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</si>
  <si>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</si>
  <si>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</si>
  <si>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</si>
  <si>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</si>
  <si>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</si>
  <si>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</si>
  <si>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</si>
  <si>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</si>
  <si>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</si>
  <si>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</si>
  <si>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</si>
  <si>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</si>
  <si>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</si>
  <si>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</si>
  <si>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</si>
  <si>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</si>
  <si>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</si>
  <si>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</si>
  <si>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</si>
  <si>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</si>
  <si>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</si>
  <si>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</si>
  <si>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</si>
  <si>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</si>
  <si>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</si>
  <si>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</si>
  <si>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</si>
  <si>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</si>
  <si>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</si>
  <si>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</si>
  <si>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</si>
  <si>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</si>
  <si>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</si>
  <si>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</si>
  <si>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</si>
  <si>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</si>
  <si>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</si>
  <si>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</si>
  <si>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</si>
  <si>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</si>
  <si>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</si>
  <si>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</si>
  <si>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</si>
  <si>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</si>
  <si>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</si>
  <si>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</si>
  <si>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</si>
  <si>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</si>
  <si>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</si>
  <si>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</si>
  <si>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</si>
  <si>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</si>
  <si>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</si>
  <si>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</si>
  <si>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</si>
  <si>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</si>
  <si>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</si>
  <si>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</si>
  <si>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</si>
  <si>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</si>
  <si>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</si>
  <si>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</si>
  <si>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</si>
  <si>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</si>
  <si>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</si>
  <si>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</si>
  <si>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</si>
  <si>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</si>
  <si>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</si>
  <si>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</si>
  <si>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</si>
  <si>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</si>
  <si>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</si>
  <si>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</si>
  <si>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</si>
  <si>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</si>
  <si>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</si>
  <si>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</si>
  <si>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</si>
  <si>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</si>
  <si>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</si>
  <si>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</si>
  <si>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</si>
  <si>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</si>
  <si>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</si>
  <si>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</si>
  <si>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</si>
  <si>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</si>
  <si>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</si>
  <si>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</si>
  <si>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</si>
  <si>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</si>
  <si>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</si>
  <si>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</si>
  <si>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</si>
  <si>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</si>
  <si>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</si>
  <si>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</si>
  <si>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</si>
  <si>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</si>
  <si>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</si>
  <si>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</si>
  <si>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</si>
  <si>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</si>
  <si>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</si>
  <si>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</si>
  <si>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</si>
  <si>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</si>
  <si>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</si>
  <si>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</si>
  <si>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</si>
  <si>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</si>
  <si>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</si>
  <si>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</si>
  <si>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</si>
  <si>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</si>
  <si>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</si>
  <si>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</si>
  <si>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</si>
  <si>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</si>
  <si>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</si>
  <si>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</si>
  <si>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</si>
  <si>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</si>
  <si>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</si>
  <si>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</si>
  <si>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</si>
  <si>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</si>
  <si>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</si>
  <si>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</si>
  <si>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</si>
  <si>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</si>
  <si>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</si>
  <si>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</si>
  <si>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</si>
  <si>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</si>
  <si>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</si>
  <si>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</si>
  <si>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</si>
  <si>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</si>
  <si>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</si>
  <si>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</si>
  <si>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</si>
  <si>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</si>
  <si>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</si>
  <si>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</si>
  <si>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</si>
  <si>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</si>
  <si>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</si>
  <si>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</si>
  <si>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</si>
  <si>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</si>
  <si>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</si>
  <si>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</si>
  <si>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</si>
  <si>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</si>
  <si>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</si>
  <si>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</si>
  <si>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</si>
  <si>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</si>
  <si>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</si>
  <si>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</si>
  <si>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</si>
  <si>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</si>
  <si>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</si>
  <si>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</si>
  <si>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</si>
  <si>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</si>
  <si>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</si>
  <si>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</si>
  <si>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</si>
  <si>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</si>
  <si>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</si>
  <si>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</si>
  <si>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</si>
  <si>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</si>
  <si>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</si>
  <si>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</si>
  <si>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</si>
  <si>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</si>
  <si>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</si>
  <si>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</si>
  <si>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</si>
  <si>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</si>
  <si>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</si>
  <si>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</si>
  <si>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</si>
  <si>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</si>
  <si>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</si>
  <si>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</si>
  <si>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</si>
  <si>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</si>
  <si>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</si>
  <si>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</si>
  <si>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</si>
  <si>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</si>
  <si>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</si>
  <si>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</si>
  <si>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</si>
  <si>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</si>
  <si>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</si>
  <si>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</si>
  <si>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</si>
  <si>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</si>
  <si>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</si>
  <si>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</si>
  <si>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</si>
  <si>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</si>
  <si>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</si>
  <si>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</si>
  <si>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</si>
  <si>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</si>
  <si>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</si>
  <si>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</si>
  <si>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</si>
  <si>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</si>
  <si>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</si>
  <si>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</si>
  <si>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</si>
  <si>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</si>
  <si>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</si>
  <si>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</si>
  <si>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</si>
  <si>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</si>
  <si>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</si>
  <si>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</si>
  <si>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</si>
  <si>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</si>
  <si>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</si>
  <si>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</si>
  <si>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</si>
  <si>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</si>
  <si>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</si>
  <si>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</si>
  <si>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</si>
  <si>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</si>
  <si>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</si>
  <si>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</si>
  <si>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</si>
  <si>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</si>
  <si>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</si>
  <si>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</si>
  <si>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</si>
  <si>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</si>
  <si>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</si>
  <si>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</si>
  <si>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</si>
  <si>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</si>
  <si>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</si>
  <si>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</si>
  <si>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</si>
  <si>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</si>
  <si>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</si>
  <si>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</si>
  <si>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</si>
  <si>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</si>
  <si>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</si>
  <si>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</si>
  <si>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</si>
  <si>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</si>
  <si>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</si>
  <si>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</si>
  <si>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</si>
  <si>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</si>
  <si>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</si>
  <si>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</si>
  <si>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</si>
  <si>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</si>
  <si>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</si>
  <si>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</si>
  <si>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</si>
  <si>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</si>
  <si>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</si>
  <si>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</si>
  <si>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</si>
  <si>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</si>
  <si>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</si>
  <si>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</si>
  <si>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</si>
  <si>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</si>
  <si>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</si>
  <si>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</si>
  <si>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</si>
  <si>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</si>
  <si>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</si>
  <si>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</si>
  <si>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</si>
  <si>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</si>
  <si>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</si>
  <si>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</si>
  <si>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</si>
  <si>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</si>
  <si>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</si>
  <si>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</si>
  <si>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</si>
  <si>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</si>
  <si>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</si>
  <si>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</si>
  <si>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</si>
  <si>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</si>
  <si>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</si>
  <si>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</si>
  <si>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</si>
  <si>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</si>
  <si>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</si>
  <si>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</si>
  <si>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</si>
  <si>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</si>
  <si>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</si>
  <si>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</si>
  <si>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</si>
  <si>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</si>
  <si>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</si>
  <si>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</si>
  <si>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</si>
  <si>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</si>
  <si>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</si>
  <si>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</si>
  <si>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</si>
  <si>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</si>
  <si>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</si>
  <si>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</si>
  <si>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</si>
  <si>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</si>
  <si>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</si>
  <si>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</si>
  <si>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</si>
  <si>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</si>
  <si>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</si>
  <si>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</si>
  <si>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</si>
  <si>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</si>
  <si>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</si>
  <si>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</si>
  <si>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</si>
  <si>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</si>
  <si>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</si>
  <si>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</si>
  <si>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</si>
  <si>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</si>
  <si>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</si>
  <si>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</si>
  <si>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</si>
  <si>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</si>
  <si>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</si>
  <si>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</si>
  <si>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</si>
  <si>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</si>
  <si>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</si>
  <si>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</si>
  <si>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</si>
  <si>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</si>
  <si>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</si>
  <si>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</si>
  <si>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</si>
  <si>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</si>
  <si>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</si>
  <si>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</si>
  <si>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</si>
  <si>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</si>
  <si>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</si>
  <si>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</si>
  <si>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</si>
  <si>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</si>
  <si>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</si>
  <si>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</si>
  <si>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</si>
  <si>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</si>
  <si>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</si>
  <si>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</si>
  <si>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</si>
  <si>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</si>
  <si>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</si>
  <si>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</si>
  <si>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</si>
  <si>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</si>
  <si>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</si>
  <si>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</si>
  <si>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</si>
  <si>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</si>
  <si>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</si>
  <si>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</si>
  <si>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</si>
  <si>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</si>
  <si>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</si>
  <si>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</si>
  <si>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</si>
  <si>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</si>
  <si>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</si>
  <si>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</si>
  <si>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</si>
  <si>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</si>
  <si>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</si>
  <si>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</si>
  <si>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</si>
  <si>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</si>
  <si>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</si>
  <si>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</si>
  <si>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</si>
  <si>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</si>
  <si>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</si>
  <si>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</si>
  <si>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</si>
  <si>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</si>
  <si>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</si>
  <si>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</si>
  <si>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</si>
  <si>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</si>
  <si>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</si>
  <si>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</si>
  <si>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</si>
  <si>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</si>
  <si>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</si>
  <si>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</si>
  <si>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</si>
  <si>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</si>
  <si>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</si>
  <si>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</si>
  <si>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</si>
  <si>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</si>
  <si>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</si>
  <si>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</si>
  <si>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</si>
  <si>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</si>
  <si>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</si>
  <si>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</si>
  <si>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</si>
  <si>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</si>
  <si>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</si>
  <si>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</si>
  <si>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</si>
  <si>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</si>
  <si>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</si>
  <si>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</si>
  <si>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</si>
  <si>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</si>
  <si>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</si>
  <si>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</si>
  <si>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</si>
  <si>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</si>
  <si>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</si>
  <si>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</si>
  <si>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</si>
  <si>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</si>
  <si>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</si>
  <si>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</si>
  <si>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</si>
  <si>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</si>
  <si>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</si>
  <si>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</si>
  <si>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</si>
  <si>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</si>
  <si>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</si>
  <si>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</si>
  <si>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</si>
  <si>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</si>
  <si>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</si>
  <si>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</si>
  <si>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</si>
  <si>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</si>
  <si>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</si>
  <si>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</si>
  <si>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</si>
  <si>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</si>
  <si>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</si>
  <si>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</si>
  <si>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</si>
  <si>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</si>
  <si>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</si>
  <si>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</si>
  <si>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</si>
  <si>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</si>
  <si>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</si>
  <si>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</si>
  <si>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</si>
  <si>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</si>
  <si>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</si>
  <si>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</si>
  <si>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</si>
  <si>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</si>
  <si>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</si>
  <si>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</si>
  <si>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</si>
  <si>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</si>
  <si>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</si>
  <si>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</si>
  <si>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</si>
  <si>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</si>
  <si>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</si>
  <si>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</si>
  <si>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</si>
  <si>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</si>
  <si>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</si>
  <si>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</si>
  <si>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</si>
  <si>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</si>
  <si>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</si>
  <si>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</si>
  <si>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</si>
  <si>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</si>
  <si>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</si>
  <si>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</si>
  <si>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</si>
  <si>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</si>
  <si>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</si>
  <si>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</si>
  <si>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</si>
  <si>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</si>
  <si>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</si>
  <si>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</si>
  <si>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</si>
  <si>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</si>
  <si>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</si>
  <si>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</si>
  <si>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</si>
  <si>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</si>
  <si>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</si>
  <si>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</si>
  <si>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</si>
  <si>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</si>
  <si>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</si>
  <si>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</si>
  <si>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</si>
  <si>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</si>
  <si>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</si>
  <si>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</si>
  <si>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</si>
  <si>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</si>
  <si>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</si>
  <si>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</si>
  <si>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</si>
  <si>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</si>
  <si>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</si>
  <si>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</si>
  <si>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</si>
  <si>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</si>
  <si>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</si>
  <si>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</si>
  <si>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</si>
  <si>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</si>
  <si>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</si>
  <si>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</si>
  <si>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</si>
  <si>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</si>
  <si>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</si>
  <si>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</si>
  <si>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</si>
  <si>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</si>
  <si>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</si>
  <si>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</si>
  <si>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</si>
  <si>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</si>
  <si>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</si>
  <si>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</si>
  <si>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</si>
  <si>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</si>
  <si>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</si>
  <si>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</si>
  <si>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</si>
  <si>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</si>
  <si>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</si>
  <si>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</si>
  <si>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</si>
  <si>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</si>
  <si>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</si>
  <si>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</si>
  <si>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</si>
  <si>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</si>
  <si>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</si>
  <si>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</si>
  <si>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</si>
  <si>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</si>
  <si>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</si>
  <si>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</si>
  <si>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</si>
  <si>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</si>
  <si>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</si>
  <si>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</si>
  <si>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</si>
  <si>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</si>
  <si>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</si>
  <si>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</si>
  <si>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</si>
  <si>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</si>
  <si>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</si>
  <si>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</si>
  <si>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</si>
  <si>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</si>
  <si>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</si>
  <si>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</si>
  <si>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</si>
  <si>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</si>
  <si>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</si>
  <si>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</si>
  <si>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</si>
  <si>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</si>
  <si>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</si>
  <si>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</si>
  <si>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</si>
  <si>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</si>
  <si>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</si>
  <si>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</si>
  <si>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</si>
  <si>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</si>
  <si>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</si>
  <si>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</si>
  <si>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</si>
  <si>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</si>
  <si>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</si>
  <si>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</si>
  <si>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</si>
  <si>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</si>
  <si>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</si>
  <si>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</si>
  <si>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</si>
  <si>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</si>
  <si>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</si>
  <si>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</si>
  <si>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</si>
  <si>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</si>
  <si>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</si>
  <si>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</si>
  <si>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</si>
  <si>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</si>
  <si>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</si>
  <si>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</si>
  <si>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</si>
  <si>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</si>
  <si>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</si>
  <si>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</si>
  <si>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</si>
  <si>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</si>
  <si>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</si>
  <si>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</si>
  <si>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</si>
  <si>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</si>
  <si>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</si>
  <si>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</si>
  <si>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</si>
  <si>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</si>
  <si>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</si>
  <si>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</si>
  <si>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</si>
  <si>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</si>
  <si>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</si>
  <si>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</si>
  <si>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</si>
  <si>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</si>
  <si>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</si>
  <si>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</si>
  <si>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</si>
  <si>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</si>
  <si>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</si>
  <si>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</si>
  <si>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</si>
  <si>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</si>
  <si>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</si>
  <si>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</si>
  <si>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</si>
  <si>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</si>
  <si>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</si>
  <si>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</si>
  <si>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</si>
  <si>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</si>
  <si>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</si>
  <si>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</si>
  <si>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</si>
  <si>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</si>
  <si>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</si>
  <si>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</si>
  <si>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</si>
  <si>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</si>
  <si>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</si>
  <si>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</si>
  <si>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</si>
  <si>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</si>
  <si>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</si>
  <si>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</si>
  <si>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</si>
  <si>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</si>
  <si>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</si>
  <si>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</si>
  <si>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</si>
  <si>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</si>
  <si>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</si>
  <si>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</si>
  <si>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</si>
  <si>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</si>
  <si>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</si>
  <si>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</si>
  <si>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</si>
  <si>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</si>
  <si>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</si>
  <si>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</si>
  <si>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</si>
  <si>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</si>
  <si>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</si>
  <si>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</si>
  <si>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</si>
  <si>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</si>
  <si>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</si>
  <si>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</si>
  <si>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</si>
  <si>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</si>
  <si>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</si>
  <si>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</si>
  <si>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</si>
  <si>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</si>
  <si>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</si>
  <si>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</si>
  <si>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</si>
  <si>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</si>
  <si>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</si>
  <si>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</si>
  <si>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</si>
  <si>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</si>
  <si>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</si>
  <si>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</si>
  <si>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</si>
  <si>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</si>
  <si>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</si>
  <si>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</si>
  <si>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</si>
  <si>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</si>
  <si>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</si>
  <si>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</si>
  <si>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</si>
  <si>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</si>
  <si>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</si>
  <si>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</si>
  <si>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</si>
  <si>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</si>
  <si>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</si>
  <si>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</si>
  <si>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</si>
  <si>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</si>
  <si>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</si>
  <si>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</si>
  <si>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</si>
  <si>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</si>
  <si>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</si>
  <si>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</si>
  <si>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</si>
  <si>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</si>
  <si>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</si>
  <si>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</si>
  <si>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</si>
  <si>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</si>
  <si>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</si>
  <si>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</si>
  <si>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</si>
  <si>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</si>
  <si>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</si>
  <si>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</si>
  <si>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</si>
  <si>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</si>
  <si>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</si>
  <si>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</si>
  <si>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</si>
  <si>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</si>
  <si>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</si>
  <si>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</si>
  <si>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</si>
  <si>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</si>
  <si>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</si>
  <si>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</si>
  <si>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</si>
  <si>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</si>
  <si>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</si>
  <si>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</si>
  <si>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</si>
  <si>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</si>
  <si>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</si>
  <si>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</si>
  <si>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</si>
  <si>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</si>
  <si>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</si>
  <si>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</si>
  <si>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</si>
  <si>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</si>
  <si>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</si>
  <si>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</si>
  <si>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</si>
  <si>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</si>
  <si>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</si>
  <si>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</si>
  <si>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</si>
  <si>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</si>
  <si>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</si>
  <si>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</si>
  <si>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</si>
  <si>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</si>
  <si>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</si>
  <si>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</si>
  <si>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</si>
  <si>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</si>
  <si>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</si>
  <si>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</si>
  <si>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</si>
  <si>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</si>
  <si>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</si>
  <si>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</si>
  <si>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</si>
  <si>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</si>
  <si>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</si>
  <si>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</si>
  <si>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</si>
  <si>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</si>
  <si>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</si>
  <si>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</si>
  <si>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</si>
  <si>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</si>
  <si>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</si>
  <si>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</si>
  <si>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</si>
  <si>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</si>
  <si>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</si>
  <si>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</si>
  <si>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</si>
  <si>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</si>
  <si>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</si>
  <si>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</si>
  <si>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</si>
  <si>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</si>
  <si>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</si>
  <si>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</si>
  <si>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</si>
  <si>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</si>
  <si>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</si>
  <si>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</si>
  <si>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</si>
  <si>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</si>
  <si>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</si>
  <si>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</si>
  <si>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</si>
  <si>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</si>
  <si>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</si>
  <si>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</si>
  <si>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</si>
  <si>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</si>
  <si>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</si>
  <si>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</si>
  <si>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</si>
  <si>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</si>
  <si>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</si>
  <si>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</si>
  <si>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</si>
  <si>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</si>
  <si>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</si>
  <si>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</si>
  <si>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</si>
  <si>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</si>
  <si>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</si>
  <si>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</si>
  <si>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</si>
  <si>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</si>
  <si>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</si>
  <si>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</si>
  <si>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</si>
  <si>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</si>
  <si>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</si>
  <si>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</si>
  <si>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</si>
  <si>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</si>
  <si>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</si>
  <si>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</si>
  <si>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</si>
  <si>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</si>
  <si>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</si>
  <si>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</si>
  <si>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</si>
  <si>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</si>
  <si>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</si>
  <si>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</si>
  <si>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</si>
  <si>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</si>
  <si>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</si>
  <si>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</si>
  <si>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</si>
  <si>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</si>
  <si>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</si>
  <si>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</si>
  <si>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</si>
  <si>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</si>
  <si>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</si>
  <si>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</si>
  <si>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</si>
  <si>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</si>
  <si>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</si>
  <si>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</si>
  <si>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</si>
  <si>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</si>
  <si>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</si>
  <si>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</si>
  <si>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</si>
  <si>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</si>
  <si>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</si>
  <si>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</si>
  <si>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</si>
  <si>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</si>
  <si>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</si>
  <si>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</si>
  <si>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</si>
  <si>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</si>
  <si>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</si>
  <si>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</si>
  <si>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</si>
  <si>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</si>
  <si>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</si>
  <si>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</si>
  <si>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</si>
  <si>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</si>
  <si>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</si>
  <si>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</si>
  <si>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</si>
  <si>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</si>
  <si>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</si>
  <si>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</si>
  <si>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</si>
  <si>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</si>
  <si>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</si>
  <si>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</si>
  <si>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</si>
  <si>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</si>
  <si>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</si>
  <si>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</si>
  <si>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</si>
  <si>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</si>
  <si>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</si>
  <si>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</si>
  <si>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</si>
  <si>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</si>
  <si>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</si>
  <si>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</si>
  <si>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</si>
  <si>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</si>
  <si>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</si>
  <si>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</si>
  <si>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</si>
  <si>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</si>
  <si>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</si>
  <si>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</si>
  <si>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</si>
  <si>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</si>
  <si>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</si>
  <si>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</si>
  <si>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</si>
  <si>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</si>
  <si>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</si>
  <si>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</si>
  <si>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</si>
  <si>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</si>
  <si>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</si>
  <si>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</si>
  <si>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</si>
  <si>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</si>
  <si>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</si>
  <si>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</si>
  <si>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</si>
  <si>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</si>
  <si>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</si>
  <si>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</si>
  <si>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</si>
  <si>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</si>
  <si>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</si>
  <si>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</si>
  <si>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</si>
  <si>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</si>
  <si>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</si>
  <si>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</si>
  <si>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</si>
  <si>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</si>
  <si>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</si>
  <si>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</si>
  <si>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</si>
  <si>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</si>
  <si>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</si>
  <si>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</si>
  <si>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</si>
  <si>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</si>
  <si>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</si>
  <si>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</si>
  <si>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</si>
  <si>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</si>
  <si>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</si>
  <si>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</si>
  <si>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</si>
  <si>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</si>
  <si>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</si>
  <si>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</si>
  <si>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</si>
  <si>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</si>
  <si>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</si>
  <si>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</si>
  <si>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</si>
  <si>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</si>
  <si>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</si>
  <si>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</si>
  <si>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</si>
  <si>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</si>
  <si>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</si>
  <si>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</si>
  <si>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</si>
  <si>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</si>
  <si>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</si>
  <si>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</si>
  <si>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</si>
  <si>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</si>
  <si>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</si>
  <si>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</si>
  <si>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</si>
  <si>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</si>
  <si>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</si>
  <si>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</si>
  <si>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</si>
  <si>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</si>
  <si>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</si>
  <si>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</si>
  <si>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</si>
  <si>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</si>
  <si>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</si>
  <si>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</si>
  <si>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</si>
  <si>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</si>
  <si>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</si>
  <si>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</si>
  <si>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</si>
  <si>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</si>
  <si>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</si>
  <si>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</si>
  <si>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</si>
  <si>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</si>
  <si>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</si>
  <si>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</si>
  <si>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</si>
  <si>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</si>
  <si>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</si>
  <si>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</si>
  <si>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</si>
  <si>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</si>
  <si>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</si>
  <si>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</si>
  <si>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</si>
  <si>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</si>
  <si>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</si>
  <si>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</si>
  <si>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</si>
  <si>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</si>
  <si>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</si>
  <si>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</si>
  <si>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</si>
  <si>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</si>
  <si>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</si>
  <si>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</si>
  <si>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</si>
  <si>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</si>
  <si>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</si>
  <si>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</si>
  <si>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</si>
  <si>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</si>
  <si>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</si>
  <si>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</si>
  <si>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</si>
  <si>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</si>
  <si>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</si>
  <si>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</si>
  <si>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</si>
  <si>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</si>
  <si>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</si>
  <si>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</si>
  <si>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</si>
  <si>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</si>
  <si>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</si>
  <si>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</si>
  <si>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</si>
  <si>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</si>
  <si>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</si>
  <si>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</si>
  <si>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</si>
  <si>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</si>
  <si>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</si>
  <si>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</si>
  <si>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</si>
  <si>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</si>
  <si>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</si>
  <si>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</si>
  <si>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</si>
  <si>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</si>
  <si>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</si>
  <si>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</si>
  <si>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</si>
  <si>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</si>
  <si>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</si>
  <si>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</si>
  <si>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</si>
  <si>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</si>
  <si>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</si>
  <si>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</si>
  <si>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</si>
  <si>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</si>
  <si>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</si>
  <si>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</si>
  <si>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</si>
  <si>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</si>
  <si>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</si>
  <si>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</si>
  <si>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</si>
  <si>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</si>
  <si>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</si>
  <si>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</si>
  <si>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</si>
  <si>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</si>
  <si>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</si>
  <si>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</si>
  <si>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</si>
  <si>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</si>
  <si>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</si>
  <si>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</si>
  <si>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</si>
  <si>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</si>
  <si>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</si>
  <si>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</si>
  <si>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</si>
  <si>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</si>
  <si>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</si>
  <si>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</si>
  <si>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</si>
  <si>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</si>
  <si>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</si>
  <si>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</si>
  <si>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</si>
  <si>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</si>
  <si>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</si>
  <si>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</si>
  <si>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</si>
  <si>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</si>
  <si>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</si>
  <si>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</si>
  <si>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</si>
  <si>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</si>
  <si>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</si>
  <si>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</si>
  <si>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</si>
  <si>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</si>
  <si>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</si>
  <si>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</si>
  <si>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</si>
  <si>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</si>
  <si>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</si>
  <si>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</si>
  <si>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</si>
  <si>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</si>
  <si>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</si>
  <si>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</si>
  <si>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</si>
  <si>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</si>
  <si>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</si>
  <si>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</si>
  <si>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</si>
  <si>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</si>
  <si>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</si>
  <si>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</si>
  <si>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</si>
  <si>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</si>
  <si>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</si>
  <si>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</si>
  <si>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</si>
  <si>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</si>
  <si>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</si>
  <si>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</si>
  <si>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</si>
  <si>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</si>
  <si>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</si>
  <si>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</si>
  <si>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</si>
  <si>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</si>
  <si>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</si>
  <si>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</si>
  <si>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</si>
  <si>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</si>
  <si>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</si>
  <si>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</si>
  <si>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</si>
  <si>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</si>
  <si>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</si>
  <si>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</si>
  <si>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</si>
  <si>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</si>
  <si>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</si>
  <si>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</si>
  <si>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</si>
  <si>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</si>
  <si>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</si>
  <si>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</si>
  <si>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</si>
  <si>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</si>
  <si>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</si>
  <si>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</si>
  <si>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</si>
  <si>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</si>
  <si>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</si>
  <si>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</si>
  <si>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</si>
  <si>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</si>
  <si>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</si>
  <si>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</si>
  <si>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</si>
  <si>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</si>
  <si>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</si>
  <si>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</si>
  <si>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</si>
  <si>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</si>
  <si>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</si>
  <si>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</si>
  <si>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</si>
  <si>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</si>
  <si>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</si>
  <si>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</si>
  <si>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</si>
  <si>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</si>
  <si>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</si>
  <si>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</si>
  <si>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</si>
  <si>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</si>
  <si>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</si>
  <si>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</si>
  <si>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</si>
  <si>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</si>
  <si>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</si>
  <si>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</si>
  <si>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</si>
  <si>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</si>
  <si>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</si>
  <si>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</si>
  <si>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</si>
  <si>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</si>
  <si>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</si>
  <si>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</si>
  <si>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</si>
  <si>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</si>
  <si>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</si>
  <si>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</si>
  <si>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</si>
  <si>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</si>
  <si>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</si>
  <si>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</si>
  <si>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</si>
  <si>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</si>
  <si>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</si>
  <si>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</si>
  <si>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</si>
  <si>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</si>
  <si>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</si>
  <si>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</si>
  <si>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</si>
  <si>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</si>
  <si>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</si>
  <si>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</si>
  <si>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</si>
  <si>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</si>
  <si>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</si>
  <si>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</si>
  <si>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</si>
  <si>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</si>
  <si>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</si>
  <si>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</si>
  <si>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</si>
  <si>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</si>
  <si>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</si>
  <si>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</si>
  <si>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</si>
  <si>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</si>
  <si>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</si>
  <si>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</si>
  <si>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</si>
  <si>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</si>
  <si>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</si>
  <si>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</si>
  <si>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</si>
  <si>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</si>
  <si>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</si>
  <si>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</si>
  <si>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</si>
  <si>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</si>
  <si>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</si>
  <si>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</si>
  <si>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</si>
  <si>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</si>
  <si>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</si>
  <si>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</si>
  <si>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</si>
  <si>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</si>
  <si>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</si>
  <si>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</si>
  <si>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</si>
  <si>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</si>
  <si>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</si>
  <si>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</si>
  <si>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</si>
  <si>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</si>
  <si>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</si>
  <si>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</si>
  <si>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</si>
  <si>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</si>
  <si>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</si>
  <si>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</si>
  <si>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</si>
  <si>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</si>
  <si>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</si>
  <si>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</si>
  <si>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</si>
  <si>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</si>
  <si>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</si>
  <si>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</si>
  <si>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</si>
  <si>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</si>
  <si>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</si>
  <si>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</si>
  <si>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</si>
  <si>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</si>
  <si>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</si>
  <si>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</si>
  <si>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</si>
  <si>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</si>
  <si>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</si>
  <si>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</si>
  <si>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</si>
  <si>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</si>
  <si>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</si>
  <si>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</si>
  <si>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</si>
  <si>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</si>
  <si>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</si>
  <si>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</si>
  <si>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</si>
  <si>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</si>
  <si>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</si>
  <si>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</si>
  <si>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</si>
  <si>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</si>
  <si>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</si>
  <si>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</si>
  <si>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</si>
  <si>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</si>
  <si>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</si>
  <si>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</si>
  <si>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</si>
  <si>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</si>
  <si>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</si>
  <si>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</si>
  <si>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</si>
  <si>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</si>
  <si>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</si>
  <si>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</si>
  <si>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</si>
  <si>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</si>
  <si>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</si>
  <si>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</si>
  <si>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</si>
  <si>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</si>
  <si>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</si>
  <si>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</si>
  <si>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</si>
  <si>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</si>
  <si>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</si>
  <si>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</si>
  <si>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</si>
  <si>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</si>
  <si>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</si>
  <si>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</si>
  <si>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</si>
  <si>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</si>
  <si>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</si>
  <si>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</si>
  <si>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</si>
  <si>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</si>
  <si>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</si>
  <si>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</si>
  <si>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</si>
  <si>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</si>
  <si>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</si>
  <si>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</si>
  <si>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</si>
  <si>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</si>
  <si>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</si>
  <si>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</si>
  <si>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</si>
  <si>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</si>
  <si>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</si>
  <si>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</si>
  <si>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</si>
  <si>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</si>
  <si>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</si>
  <si>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</si>
  <si>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</si>
  <si>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</si>
  <si>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</si>
  <si>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</si>
  <si>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</si>
  <si>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</si>
  <si>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</si>
  <si>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</si>
  <si>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</si>
  <si>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</si>
  <si>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</si>
  <si>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</si>
  <si>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</si>
  <si>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</si>
  <si>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</si>
  <si>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</si>
  <si>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</si>
  <si>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</si>
  <si>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</si>
  <si>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</si>
  <si>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</si>
  <si>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</si>
  <si>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</si>
  <si>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</si>
  <si>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</si>
  <si>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</si>
  <si>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</si>
  <si>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</si>
  <si>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</si>
  <si>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</si>
  <si>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</si>
  <si>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</si>
  <si>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</si>
  <si>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</si>
  <si>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</si>
  <si>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</si>
  <si>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</si>
  <si>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</si>
  <si>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</si>
  <si>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</si>
  <si>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</si>
  <si>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</si>
  <si>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</si>
  <si>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</si>
  <si>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</si>
  <si>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</si>
  <si>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</si>
  <si>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</si>
  <si>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</si>
  <si>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</si>
  <si>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</si>
  <si>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</si>
  <si>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</si>
  <si>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</si>
  <si>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</si>
  <si>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</si>
  <si>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</si>
  <si>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</si>
  <si>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</si>
  <si>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</si>
  <si>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</si>
  <si>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</si>
  <si>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</si>
  <si>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</si>
  <si>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</si>
  <si>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</si>
  <si>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</si>
  <si>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</si>
  <si>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</si>
  <si>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</si>
  <si>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</si>
  <si>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</si>
  <si>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</si>
  <si>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</si>
  <si>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</si>
  <si>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</si>
  <si>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</si>
  <si>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</si>
  <si>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</si>
  <si>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</si>
  <si>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</si>
  <si>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</si>
  <si>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</si>
  <si>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</si>
  <si>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</si>
  <si>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</si>
  <si>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</si>
  <si>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</si>
  <si>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</si>
  <si>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</si>
  <si>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</si>
  <si>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</si>
  <si>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</si>
  <si>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</si>
  <si>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</si>
  <si>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</si>
  <si>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</si>
  <si>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</si>
  <si>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</si>
  <si>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</si>
  <si>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</si>
  <si>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</si>
  <si>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</si>
  <si>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</si>
  <si>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</si>
  <si>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</si>
  <si>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</si>
  <si>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</si>
  <si>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</si>
  <si>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</si>
  <si>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</si>
  <si>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</si>
  <si>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</si>
  <si>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</si>
  <si>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</si>
  <si>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</si>
  <si>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</si>
  <si>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</si>
  <si>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</si>
  <si>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</si>
  <si>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</si>
  <si>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</si>
  <si>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</si>
  <si>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</si>
  <si>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</si>
  <si>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</si>
  <si>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</si>
  <si>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</si>
  <si>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</si>
  <si>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</si>
  <si>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</si>
  <si>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</si>
  <si>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</si>
  <si>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</si>
  <si>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</si>
  <si>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</si>
  <si>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</si>
  <si>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</si>
  <si>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</si>
  <si>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</si>
  <si>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</si>
  <si>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</si>
  <si>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</si>
  <si>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</si>
  <si>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</si>
  <si>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</si>
  <si>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</si>
  <si>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</si>
  <si>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</si>
  <si>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</si>
  <si>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</si>
  <si>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</si>
  <si>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</si>
  <si>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</si>
  <si>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</si>
  <si>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</si>
  <si>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</si>
  <si>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</si>
  <si>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</si>
  <si>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</si>
  <si>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</si>
  <si>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</si>
  <si>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</si>
  <si>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</si>
  <si>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</si>
  <si>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</si>
  <si>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</si>
  <si>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</si>
  <si>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</si>
  <si>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</si>
  <si>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</si>
  <si>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</si>
  <si>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</si>
  <si>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</si>
  <si>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</si>
  <si>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</si>
  <si>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</si>
  <si>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</si>
  <si>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</si>
  <si>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</si>
  <si>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</si>
  <si>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</si>
  <si>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</si>
  <si>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</si>
  <si>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</si>
  <si>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</si>
  <si>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</si>
  <si>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</si>
  <si>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</si>
  <si>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</si>
  <si>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</si>
  <si>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</si>
  <si>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</si>
  <si>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</si>
  <si>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</si>
  <si>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</si>
  <si>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</si>
  <si>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</si>
  <si>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</si>
  <si>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</si>
  <si>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</si>
  <si>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</si>
  <si>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</si>
  <si>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</si>
  <si>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</si>
  <si>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</si>
  <si>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</si>
  <si>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</si>
  <si>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</si>
  <si>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</si>
  <si>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</si>
  <si>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</si>
  <si>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</si>
  <si>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</si>
  <si>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</si>
  <si>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</si>
  <si>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</si>
  <si>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</si>
  <si>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</si>
  <si>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</si>
  <si>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</si>
  <si>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</si>
  <si>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</si>
  <si>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</si>
  <si>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</si>
  <si>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</si>
  <si>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</si>
  <si>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</si>
  <si>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</si>
  <si>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</si>
  <si>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</si>
  <si>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</si>
  <si>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</si>
  <si>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</si>
  <si>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</si>
  <si>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</si>
  <si>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</si>
  <si>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</si>
  <si>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</si>
  <si>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</si>
  <si>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</si>
  <si>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</si>
  <si>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</si>
  <si>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</si>
  <si>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</si>
  <si>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</si>
  <si>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</si>
  <si>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</si>
  <si>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</si>
  <si>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</si>
  <si>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</si>
  <si>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</si>
  <si>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</si>
  <si>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</si>
  <si>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</si>
  <si>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</si>
  <si>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</si>
  <si>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</si>
  <si>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</si>
  <si>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</si>
  <si>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</si>
  <si>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</si>
  <si>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</si>
  <si>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</si>
  <si>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</si>
  <si>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</si>
  <si>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</si>
  <si>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</si>
  <si>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</si>
  <si>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</si>
  <si>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</si>
  <si>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</si>
  <si>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</si>
  <si>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</si>
  <si>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</si>
  <si>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</si>
  <si>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</si>
  <si>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</si>
  <si>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</si>
  <si>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</si>
  <si>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</si>
  <si>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</si>
  <si>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</si>
  <si>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</si>
  <si>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</si>
  <si>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</si>
  <si>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</si>
  <si>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</si>
  <si>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</si>
  <si>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</si>
  <si>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</si>
  <si>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</si>
  <si>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</si>
  <si>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</si>
  <si>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</si>
  <si>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</si>
  <si>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</si>
  <si>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</si>
  <si>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</si>
  <si>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</si>
  <si>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</si>
  <si>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</si>
  <si>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</si>
  <si>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</si>
  <si>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</si>
  <si>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</si>
  <si>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</si>
  <si>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</si>
  <si>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</si>
  <si>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</si>
  <si>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</si>
  <si>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</si>
  <si>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</si>
  <si>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</si>
  <si>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</si>
  <si>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</si>
  <si>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</si>
  <si>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</si>
  <si>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</si>
  <si>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</si>
  <si>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</si>
  <si>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</si>
  <si>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</si>
  <si>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</si>
  <si>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</si>
  <si>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</si>
  <si>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</si>
  <si>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</si>
  <si>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</si>
  <si>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</si>
  <si>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</si>
  <si>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</si>
  <si>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</si>
  <si>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</si>
  <si>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</si>
  <si>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</si>
  <si>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</si>
  <si>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</si>
  <si>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</si>
  <si>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</si>
  <si>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</si>
  <si>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</si>
  <si>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</si>
  <si>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</si>
  <si>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</si>
  <si>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</si>
  <si>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</si>
  <si>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</si>
  <si>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</si>
  <si>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</si>
  <si>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</si>
  <si>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</si>
  <si>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</si>
  <si>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</si>
  <si>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</si>
  <si>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</si>
  <si>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</si>
  <si>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</si>
  <si>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</si>
  <si>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</si>
  <si>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</si>
  <si>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</si>
  <si>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</si>
  <si>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</si>
  <si>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</si>
  <si>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</si>
  <si>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</si>
  <si>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</si>
  <si>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</si>
  <si>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</si>
  <si>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</si>
  <si>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</si>
  <si>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</si>
  <si>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</si>
  <si>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</si>
  <si>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</si>
  <si>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</si>
  <si>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</si>
  <si>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</si>
  <si>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</si>
  <si>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</si>
  <si>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</si>
  <si>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</si>
  <si>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</si>
  <si>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</si>
  <si>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</si>
  <si>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</si>
  <si>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</si>
  <si>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</si>
  <si>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</si>
  <si>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</si>
  <si>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</si>
  <si>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</si>
  <si>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</si>
  <si>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</si>
  <si>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</si>
  <si>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</si>
  <si>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</si>
  <si>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</si>
  <si>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</si>
  <si>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</si>
  <si>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</si>
  <si>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</si>
  <si>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</si>
  <si>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</si>
  <si>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</si>
  <si>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</si>
  <si>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</si>
  <si>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</si>
  <si>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</si>
  <si>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</si>
  <si>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</si>
  <si>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</si>
  <si>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</si>
  <si>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</si>
  <si>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</si>
  <si>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</si>
  <si>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</si>
  <si>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</si>
  <si>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</si>
  <si>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</si>
  <si>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</si>
  <si>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</si>
  <si>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</si>
  <si>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</si>
  <si>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</si>
  <si>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</si>
  <si>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</si>
  <si>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</si>
  <si>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</si>
  <si>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</si>
  <si>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</si>
  <si>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</si>
  <si>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</si>
  <si>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</si>
  <si>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</si>
  <si>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</si>
  <si>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</si>
  <si>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</si>
  <si>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</si>
  <si>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</si>
  <si>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</si>
  <si>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</si>
  <si>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</si>
  <si>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</si>
  <si>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</si>
  <si>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</si>
  <si>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</si>
  <si>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</si>
  <si>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</si>
  <si>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</si>
  <si>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</si>
  <si>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</si>
  <si>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</si>
  <si>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</si>
  <si>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</si>
  <si>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</si>
  <si>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</si>
  <si>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</si>
  <si>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</si>
  <si>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</si>
  <si>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</si>
  <si>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</si>
  <si>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</si>
  <si>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</si>
  <si>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</si>
  <si>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</si>
  <si>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</si>
  <si>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</si>
  <si>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</si>
  <si>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</si>
  <si>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</si>
  <si>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</si>
  <si>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</si>
  <si>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</si>
  <si>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</si>
  <si>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</si>
  <si>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</si>
  <si>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</si>
  <si>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</si>
  <si>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</si>
  <si>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</si>
  <si>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</si>
  <si>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</si>
  <si>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</si>
  <si>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</si>
  <si>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</si>
  <si>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</si>
  <si>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</si>
  <si>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</si>
  <si>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</si>
  <si>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</si>
  <si>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</si>
  <si>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</si>
  <si>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</si>
  <si>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</si>
  <si>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</si>
  <si>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</si>
  <si>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</si>
  <si>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</si>
  <si>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</si>
  <si>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</si>
  <si>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</si>
  <si>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</si>
  <si>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</si>
  <si>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</si>
  <si>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</si>
  <si>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</si>
  <si>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</si>
  <si>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</si>
  <si>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</si>
  <si>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</si>
  <si>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</si>
  <si>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</si>
  <si>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</si>
  <si>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</si>
  <si>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</si>
  <si>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</si>
  <si>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</si>
  <si>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</si>
  <si>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</si>
  <si>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</si>
  <si>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</si>
  <si>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</si>
  <si>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</si>
  <si>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</si>
  <si>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</si>
  <si>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</si>
  <si>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</si>
  <si>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</si>
  <si>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</si>
  <si>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</si>
  <si>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</si>
  <si>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</si>
  <si>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</si>
  <si>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</si>
  <si>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</si>
  <si>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</si>
  <si>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</si>
  <si>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</si>
  <si>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</si>
  <si>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</si>
  <si>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</si>
  <si>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</si>
  <si>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</si>
  <si>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</si>
  <si>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</si>
  <si>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</si>
  <si>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</si>
  <si>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</si>
  <si>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</si>
  <si>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</si>
  <si>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</si>
  <si>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</si>
  <si>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</si>
  <si>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</si>
  <si>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</si>
  <si>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</si>
  <si>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</si>
  <si>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</si>
  <si>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</si>
  <si>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</si>
  <si>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</si>
  <si>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</si>
  <si>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</si>
  <si>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</si>
  <si>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</si>
  <si>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</si>
  <si>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</si>
  <si>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</si>
  <si>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</si>
  <si>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</si>
  <si>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</si>
  <si>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</si>
  <si>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</si>
  <si>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</si>
  <si>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</si>
  <si>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</si>
  <si>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</si>
  <si>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</si>
  <si>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</si>
  <si>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</si>
  <si>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</si>
  <si>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</si>
  <si>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</si>
  <si>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</si>
  <si>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</si>
  <si>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</si>
  <si>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</si>
  <si>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</si>
  <si>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</si>
  <si>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</si>
  <si>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</si>
  <si>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</si>
  <si>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</si>
  <si>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</si>
  <si>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</si>
  <si>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</si>
  <si>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</si>
  <si>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</si>
  <si>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</si>
  <si>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</si>
  <si>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</si>
  <si>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</si>
  <si>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</si>
  <si>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</si>
  <si>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</si>
  <si>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</si>
  <si>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</si>
  <si>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</si>
  <si>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</si>
  <si>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</si>
  <si>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</si>
  <si>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</si>
  <si>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</si>
  <si>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</si>
  <si>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</si>
  <si>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</si>
  <si>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</si>
  <si>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</si>
  <si>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</si>
  <si>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</si>
  <si>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</si>
  <si>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</si>
  <si>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</si>
  <si>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</si>
  <si>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</si>
  <si>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</si>
  <si>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</si>
  <si>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</si>
  <si>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</si>
  <si>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</si>
  <si>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</si>
  <si>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</si>
  <si>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</si>
  <si>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</si>
  <si>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</si>
  <si>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</si>
  <si>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</si>
  <si>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</si>
  <si>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</si>
  <si>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</si>
  <si>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</si>
  <si>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</si>
  <si>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</si>
  <si>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</si>
  <si>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</si>
  <si>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</si>
  <si>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</si>
  <si>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</si>
  <si>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</si>
  <si>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</si>
  <si>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</si>
  <si>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</si>
  <si>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</si>
  <si>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</si>
  <si>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</si>
  <si>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</si>
  <si>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</si>
  <si>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</si>
  <si>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</si>
  <si>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</si>
  <si>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</si>
  <si>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</si>
  <si>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</si>
  <si>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</si>
  <si>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</si>
  <si>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</si>
  <si>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</si>
  <si>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</si>
  <si>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</si>
  <si>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</si>
  <si>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</si>
  <si>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</si>
  <si>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</si>
  <si>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</si>
  <si>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</si>
  <si>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</si>
  <si>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</si>
  <si>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</si>
  <si>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</si>
  <si>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</si>
  <si>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</si>
  <si>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</si>
  <si>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</si>
  <si>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</si>
  <si>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</si>
  <si>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</si>
  <si>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</si>
  <si>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</si>
  <si>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</si>
  <si>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</si>
  <si>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</si>
  <si>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</si>
  <si>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</si>
  <si>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</si>
  <si>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</si>
  <si>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</si>
  <si>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</si>
  <si>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</si>
  <si>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</si>
  <si>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</si>
  <si>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</si>
  <si>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</si>
  <si>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</si>
  <si>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</si>
  <si>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</si>
  <si>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</si>
  <si>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</si>
  <si>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</si>
  <si>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</si>
  <si>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</si>
  <si>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</si>
  <si>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</si>
  <si>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</si>
  <si>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</si>
  <si>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</si>
  <si>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</si>
  <si>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</si>
  <si>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</si>
  <si>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</si>
  <si>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</si>
  <si>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</si>
  <si>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</si>
  <si>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</si>
  <si>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</si>
  <si>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</si>
  <si>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</si>
  <si>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</si>
  <si>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</si>
  <si>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</si>
  <si>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</si>
  <si>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</si>
  <si>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</si>
  <si>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</si>
  <si>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</si>
  <si>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</si>
  <si>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</si>
  <si>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</si>
  <si>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</si>
  <si>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</si>
  <si>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</si>
  <si>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</si>
  <si>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</si>
  <si>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</si>
  <si>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</si>
  <si>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</si>
  <si>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</si>
  <si>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</si>
  <si>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</si>
  <si>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</si>
  <si>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</si>
  <si>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</si>
  <si>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</si>
  <si>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</si>
  <si>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</si>
  <si>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</si>
  <si>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</si>
  <si>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</si>
  <si>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</si>
  <si>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</si>
  <si>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</si>
  <si>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</si>
  <si>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</si>
  <si>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</si>
  <si>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</si>
  <si>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</si>
  <si>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</si>
  <si>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</si>
  <si>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</si>
  <si>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</si>
  <si>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</si>
  <si>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</si>
  <si>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</si>
  <si>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</si>
  <si>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</si>
  <si>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</si>
  <si>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</si>
  <si>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</si>
  <si>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</si>
  <si>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</si>
  <si>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</si>
  <si>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</si>
  <si>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</si>
  <si>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</si>
  <si>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</si>
  <si>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</si>
  <si>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</si>
  <si>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</si>
  <si>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</si>
  <si>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</si>
  <si>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</si>
  <si>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</si>
  <si>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</si>
  <si>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</si>
  <si>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</si>
  <si>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</si>
  <si>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</si>
  <si>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</si>
  <si>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</si>
  <si>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</si>
  <si>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</si>
  <si>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</si>
  <si>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</si>
  <si>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</si>
  <si>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</si>
  <si>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</si>
  <si>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</si>
  <si>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</si>
  <si>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</si>
  <si>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</si>
  <si>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</si>
  <si>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</si>
  <si>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</si>
  <si>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</si>
  <si>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</si>
  <si>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</si>
  <si>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</si>
  <si>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</si>
  <si>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</si>
  <si>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</si>
  <si>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</si>
  <si>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</si>
  <si>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</si>
  <si>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</si>
  <si>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</si>
  <si>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</si>
  <si>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</si>
  <si>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</si>
  <si>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</si>
  <si>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</si>
  <si>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</si>
  <si>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</si>
  <si>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</si>
  <si>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</si>
  <si>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</si>
  <si>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</si>
  <si>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</si>
  <si>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</si>
  <si>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</si>
  <si>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</si>
  <si>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</si>
  <si>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</si>
  <si>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</si>
  <si>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</si>
  <si>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</si>
  <si>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</si>
  <si>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</si>
  <si>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</si>
  <si>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</si>
  <si>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</si>
  <si>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</si>
  <si>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</si>
  <si>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</si>
  <si>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</si>
  <si>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</si>
  <si>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</si>
  <si>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</si>
  <si>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</si>
  <si>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</si>
  <si>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</si>
  <si>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</si>
  <si>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</si>
  <si>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</si>
  <si>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</si>
  <si>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</si>
  <si>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</si>
  <si>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</si>
  <si>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</si>
  <si>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</si>
  <si>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</si>
  <si>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</si>
  <si>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</si>
  <si>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</si>
  <si>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</si>
  <si>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</si>
  <si>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</si>
  <si>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</si>
  <si>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</si>
  <si>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</si>
  <si>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</si>
  <si>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</si>
  <si>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</si>
  <si>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</si>
  <si>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</si>
  <si>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</si>
  <si>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</si>
  <si>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</si>
  <si>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</si>
  <si>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</si>
  <si>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</si>
  <si>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</si>
  <si>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</si>
  <si>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</si>
  <si>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</si>
  <si>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</si>
  <si>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</si>
  <si>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</si>
  <si>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</si>
  <si>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</si>
  <si>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</si>
  <si>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</si>
  <si>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</si>
  <si>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</si>
  <si>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</si>
  <si>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</si>
  <si>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</si>
  <si>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</si>
  <si>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</si>
  <si>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</si>
  <si>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</si>
  <si>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</si>
  <si>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</si>
  <si>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</si>
  <si>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</si>
  <si>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</si>
  <si>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</si>
  <si>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</si>
  <si>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</si>
  <si>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</si>
  <si>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</si>
  <si>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</si>
  <si>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</si>
  <si>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</si>
  <si>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</si>
  <si>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</si>
  <si>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</si>
  <si>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</si>
  <si>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</si>
  <si>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</si>
  <si>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</si>
  <si>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</si>
  <si>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</si>
  <si>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</si>
  <si>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</si>
  <si>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</si>
  <si>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</si>
  <si>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</si>
  <si>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</si>
  <si>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</si>
  <si>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</si>
  <si>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</si>
  <si>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</si>
  <si>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</si>
  <si>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</si>
  <si>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</si>
  <si>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</si>
  <si>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</si>
  <si>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</si>
  <si>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</si>
  <si>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</si>
  <si>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</si>
  <si>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</si>
  <si>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</si>
  <si>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</si>
  <si>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</si>
  <si>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</si>
  <si>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</si>
  <si>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</si>
  <si>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</si>
  <si>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</si>
  <si>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</si>
  <si>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</si>
  <si>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</si>
  <si>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</si>
  <si>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</si>
  <si>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</si>
  <si>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</si>
  <si>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</si>
  <si>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</si>
  <si>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</si>
  <si>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</si>
  <si>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</si>
  <si>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</si>
  <si>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</si>
  <si>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</si>
  <si>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</si>
  <si>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</si>
  <si>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</si>
  <si>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</si>
  <si>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</si>
  <si>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</si>
  <si>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</si>
  <si>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</si>
  <si>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</si>
  <si>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</si>
  <si>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</si>
  <si>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</si>
  <si>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</si>
  <si>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</si>
  <si>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</si>
  <si>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</si>
  <si>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</si>
  <si>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</si>
  <si>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</si>
  <si>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</si>
  <si>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</si>
  <si>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</si>
  <si>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</si>
  <si>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</si>
  <si>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</si>
  <si>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</si>
  <si>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</si>
  <si>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</si>
  <si>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</si>
  <si>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</si>
  <si>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</si>
  <si>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</si>
  <si>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</si>
  <si>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</si>
  <si>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</si>
  <si>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</si>
  <si>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</si>
  <si>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</si>
  <si>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</si>
  <si>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</si>
  <si>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</si>
  <si>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</si>
  <si>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</si>
  <si>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</si>
  <si>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</si>
  <si>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</si>
  <si>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</si>
  <si>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</si>
  <si>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</si>
  <si>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</si>
  <si>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</si>
  <si>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</si>
  <si>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</si>
  <si>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</si>
  <si>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</si>
  <si>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</si>
  <si>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</si>
  <si>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</si>
  <si>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</si>
  <si>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</si>
  <si>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</si>
  <si>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</si>
  <si>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</si>
  <si>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</si>
  <si>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</si>
  <si>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</si>
  <si>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</si>
  <si>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</si>
  <si>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</si>
  <si>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</si>
  <si>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</si>
  <si>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</si>
  <si>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</si>
  <si>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</si>
  <si>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</si>
  <si>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</si>
  <si>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</si>
  <si>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</si>
  <si>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</si>
  <si>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</si>
  <si>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</si>
  <si>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</si>
  <si>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</si>
  <si>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</si>
  <si>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</si>
  <si>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</si>
  <si>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</si>
  <si>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</si>
  <si>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</si>
  <si>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</si>
  <si>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</si>
  <si>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</si>
  <si>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</si>
  <si>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</si>
  <si>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</si>
  <si>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</si>
  <si>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</si>
  <si>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</si>
  <si>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</si>
  <si>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</si>
  <si>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</si>
  <si>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</si>
  <si>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</si>
  <si>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</si>
  <si>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</si>
  <si>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</si>
  <si>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</si>
  <si>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</si>
  <si>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</si>
  <si>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</si>
  <si>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</si>
  <si>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</si>
  <si>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</si>
  <si>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</si>
  <si>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</si>
  <si>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</si>
  <si>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</si>
  <si>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</si>
  <si>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</si>
  <si>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</si>
  <si>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</si>
  <si>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</si>
  <si>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</si>
  <si>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</si>
  <si>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</si>
  <si>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</si>
  <si>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</si>
  <si>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</si>
  <si>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</si>
  <si>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</si>
  <si>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</si>
  <si>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</si>
  <si>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</si>
  <si>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</si>
  <si>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</si>
  <si>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</si>
  <si>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</si>
  <si>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</si>
  <si>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</si>
  <si>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</si>
  <si>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</si>
  <si>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</si>
  <si>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</si>
  <si>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</si>
  <si>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</si>
  <si>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</si>
  <si>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</si>
  <si>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</si>
  <si>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</si>
  <si>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</si>
  <si>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</si>
  <si>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</si>
  <si>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</si>
  <si>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</si>
  <si>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</si>
  <si>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</si>
  <si>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</si>
  <si>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</si>
  <si>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</si>
  <si>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</si>
  <si>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</si>
  <si>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</si>
  <si>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</si>
  <si>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</si>
  <si>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</si>
  <si>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</si>
  <si>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</si>
  <si>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</si>
  <si>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</si>
  <si>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</si>
  <si>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</si>
  <si>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</si>
  <si>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</si>
  <si>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</si>
  <si>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</si>
  <si>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</si>
  <si>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</si>
  <si>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</si>
  <si>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</si>
  <si>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</si>
  <si>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</si>
  <si>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</si>
  <si>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</si>
  <si>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</si>
  <si>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</si>
  <si>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</si>
  <si>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</si>
  <si>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</si>
  <si>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</si>
  <si>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</si>
  <si>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</si>
  <si>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</si>
  <si>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</si>
  <si>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</si>
  <si>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</si>
  <si>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</si>
  <si>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</si>
  <si>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</si>
  <si>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</si>
  <si>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</si>
  <si>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</si>
  <si>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</si>
  <si>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</si>
  <si>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</si>
  <si>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</si>
  <si>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</si>
  <si>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</si>
  <si>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</si>
  <si>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</si>
  <si>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</si>
  <si>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</si>
  <si>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</si>
  <si>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</si>
  <si>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</si>
  <si>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</si>
  <si>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</si>
  <si>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</si>
  <si>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</si>
  <si>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</si>
  <si>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</si>
  <si>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</si>
  <si>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</si>
  <si>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</si>
  <si>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</si>
  <si>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</si>
  <si>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</si>
  <si>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</si>
  <si>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</si>
  <si>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</si>
  <si>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</si>
  <si>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</si>
  <si>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</si>
  <si>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</si>
  <si>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</si>
  <si>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</si>
  <si>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</si>
  <si>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</si>
  <si>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</si>
  <si>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</si>
  <si>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</si>
  <si>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</si>
  <si>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</si>
  <si>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</si>
  <si>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</si>
  <si>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</si>
  <si>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</si>
  <si>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</si>
  <si>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</si>
  <si>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</si>
  <si>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</si>
  <si>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</si>
  <si>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</si>
  <si>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</si>
  <si>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</si>
  <si>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</si>
  <si>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</si>
  <si>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</si>
  <si>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</si>
  <si>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</si>
  <si>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</si>
  <si>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</si>
  <si>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</si>
  <si>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</si>
  <si>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</si>
  <si>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</si>
  <si>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</si>
  <si>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</si>
  <si>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</si>
  <si>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</si>
  <si>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</si>
  <si>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</si>
  <si>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</si>
  <si>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</si>
  <si>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</si>
  <si>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</si>
  <si>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</si>
  <si>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</si>
  <si>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</si>
  <si>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</si>
  <si>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</si>
  <si>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</si>
  <si>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</si>
  <si>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</si>
  <si>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</si>
  <si>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</si>
  <si>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</si>
  <si>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</si>
  <si>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</si>
  <si>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</si>
  <si>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</si>
  <si>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</si>
  <si>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</si>
  <si>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</si>
  <si>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</si>
  <si>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</si>
  <si>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</si>
  <si>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</si>
  <si>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</si>
  <si>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</si>
  <si>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</si>
  <si>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</si>
  <si>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</si>
  <si>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</si>
  <si>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</si>
  <si>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</si>
  <si>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</si>
  <si>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</si>
  <si>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</si>
  <si>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</si>
  <si>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</si>
  <si>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</si>
  <si>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</si>
  <si>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</si>
  <si>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</si>
  <si>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</si>
  <si>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</si>
  <si>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</si>
  <si>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</si>
  <si>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</si>
  <si>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</si>
  <si>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</si>
  <si>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</si>
  <si>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</si>
  <si>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</si>
  <si>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</si>
  <si>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</si>
  <si>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</si>
  <si>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</si>
  <si>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</si>
  <si>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</si>
  <si>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</si>
  <si>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</si>
  <si>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</si>
  <si>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</si>
  <si>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</si>
  <si>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</si>
  <si>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</si>
  <si>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</si>
  <si>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</si>
  <si>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</si>
  <si>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</si>
  <si>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</si>
  <si>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</si>
  <si>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</si>
  <si>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</si>
  <si>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</si>
  <si>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</si>
  <si>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</si>
  <si>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</si>
  <si>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</si>
  <si>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</si>
  <si>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</si>
  <si>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</si>
  <si>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</si>
  <si>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</si>
  <si>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</si>
  <si>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</si>
  <si>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</si>
  <si>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</si>
  <si>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</si>
  <si>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</si>
  <si>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</si>
  <si>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</si>
  <si>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</si>
  <si>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</si>
  <si>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</si>
  <si>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</si>
  <si>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</si>
  <si>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</si>
  <si>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</si>
  <si>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</si>
  <si>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</si>
  <si>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</si>
  <si>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</si>
  <si>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</si>
  <si>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</si>
  <si>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</si>
  <si>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</si>
  <si>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</si>
  <si>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</si>
  <si>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</si>
  <si>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</si>
  <si>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</si>
  <si>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</si>
  <si>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</si>
  <si>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</si>
  <si>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</si>
  <si>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</si>
  <si>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</si>
  <si>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</si>
  <si>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</si>
  <si>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</si>
  <si>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</si>
  <si>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</si>
  <si>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</si>
  <si>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</si>
  <si>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</si>
  <si>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</si>
  <si>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</si>
  <si>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</si>
  <si>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</si>
  <si>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</si>
  <si>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</si>
  <si>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</si>
  <si>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</si>
  <si>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</si>
  <si>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</si>
  <si>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</si>
  <si>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</si>
  <si>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</si>
  <si>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</si>
  <si>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</si>
  <si>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</si>
  <si>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</si>
  <si>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</si>
  <si>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</si>
  <si>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</si>
  <si>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</si>
  <si>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</si>
  <si>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</si>
  <si>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</si>
  <si>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</si>
  <si>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</si>
  <si>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</si>
  <si>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</si>
  <si>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</si>
  <si>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</si>
  <si>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</si>
  <si>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</si>
  <si>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</si>
  <si>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</si>
  <si>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</si>
  <si>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</si>
  <si>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</si>
  <si>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</si>
  <si>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</si>
  <si>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</si>
  <si>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</si>
  <si>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</si>
  <si>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</si>
  <si>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</si>
  <si>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</si>
  <si>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</si>
  <si>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</si>
  <si>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</si>
  <si>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</si>
  <si>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</si>
  <si>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</si>
  <si>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</si>
  <si>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</si>
  <si>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</si>
  <si>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</si>
  <si>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</si>
  <si>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</si>
  <si>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</si>
  <si>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</si>
  <si>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</si>
  <si>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</si>
  <si>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</si>
  <si>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</si>
  <si>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</si>
  <si>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</si>
  <si>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</si>
  <si>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</si>
  <si>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</si>
  <si>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</si>
  <si>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</si>
  <si>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</si>
  <si>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</si>
  <si>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</si>
  <si>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</si>
  <si>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</si>
  <si>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</si>
  <si>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</si>
  <si>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</si>
  <si>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</si>
  <si>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</si>
  <si>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</si>
  <si>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</si>
  <si>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</si>
  <si>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</si>
  <si>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</si>
  <si>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</si>
  <si>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</si>
  <si>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</si>
  <si>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</si>
  <si>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</si>
  <si>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</si>
  <si>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</si>
  <si>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</si>
  <si>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</si>
  <si>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</si>
  <si>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</si>
  <si>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</si>
  <si>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</si>
  <si>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</si>
  <si>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</si>
  <si>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</si>
  <si>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</si>
  <si>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</si>
  <si>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</si>
  <si>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</si>
  <si>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</si>
  <si>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</si>
  <si>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</si>
  <si>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</si>
  <si>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</si>
  <si>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</si>
  <si>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</si>
  <si>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</si>
  <si>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</si>
  <si>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</si>
  <si>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</si>
  <si>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</si>
  <si>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</si>
  <si>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</si>
  <si>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</si>
  <si>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</si>
  <si>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</si>
  <si>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</si>
  <si>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</si>
  <si>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</si>
  <si>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</si>
  <si>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</si>
  <si>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</si>
  <si>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</si>
  <si>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</si>
  <si>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</si>
  <si>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</si>
  <si>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</si>
  <si>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</si>
  <si>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</si>
  <si>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</si>
  <si>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</si>
  <si>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</si>
  <si>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</si>
  <si>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</si>
  <si>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</si>
  <si>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</si>
  <si>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</si>
  <si>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</si>
  <si>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</si>
  <si>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</si>
  <si>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</si>
  <si>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</si>
  <si>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</si>
  <si>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</si>
  <si>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</si>
  <si>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</si>
  <si>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</si>
  <si>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</si>
  <si>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</si>
  <si>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</si>
  <si>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</si>
  <si>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</si>
  <si>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</si>
  <si>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</si>
  <si>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</si>
  <si>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</si>
  <si>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</si>
  <si>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</si>
  <si>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</si>
  <si>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</si>
  <si>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</si>
  <si>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</si>
  <si>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</si>
  <si>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</si>
  <si>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</si>
  <si>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</si>
  <si>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</si>
  <si>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</si>
  <si>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</si>
  <si>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</si>
  <si>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</si>
  <si>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</si>
  <si>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</si>
  <si>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</si>
  <si>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</si>
  <si>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</si>
  <si>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</si>
  <si>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</si>
  <si>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</si>
  <si>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</si>
  <si>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</si>
  <si>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</si>
  <si>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</si>
  <si>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</si>
  <si>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</si>
  <si>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</si>
  <si>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</si>
  <si>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</si>
  <si>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</si>
  <si>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</si>
  <si>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</si>
  <si>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</si>
  <si>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</si>
  <si>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</si>
  <si>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</si>
  <si>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</si>
  <si>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</si>
  <si>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</si>
  <si>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</si>
  <si>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</si>
  <si>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</si>
  <si>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</si>
  <si>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</si>
  <si>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</si>
  <si>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</si>
  <si>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</si>
  <si>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</si>
  <si>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</si>
  <si>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</si>
  <si>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</si>
  <si>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</si>
  <si>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</si>
  <si>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</si>
  <si>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</si>
  <si>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</si>
  <si>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</si>
  <si>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</si>
  <si>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</si>
  <si>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</si>
  <si>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</si>
  <si>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</si>
  <si>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</si>
  <si>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</si>
  <si>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</si>
  <si>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</si>
  <si>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</si>
  <si>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</si>
  <si>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</si>
  <si>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</si>
  <si>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</si>
  <si>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</si>
  <si>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</si>
  <si>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</si>
  <si>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</si>
  <si>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</si>
  <si>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</si>
  <si>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</si>
  <si>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</si>
  <si>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</si>
  <si>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</si>
  <si>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</si>
  <si>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</si>
  <si>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</si>
  <si>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</si>
  <si>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</si>
  <si>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</si>
  <si>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</si>
  <si>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</si>
  <si>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</si>
  <si>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</si>
  <si>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</si>
  <si>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</si>
  <si>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</si>
  <si>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</si>
  <si>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</si>
  <si>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</si>
  <si>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</si>
  <si>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</si>
  <si>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</si>
  <si>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</si>
  <si>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</si>
  <si>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</si>
  <si>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</si>
  <si>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</si>
  <si>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</si>
  <si>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</si>
  <si>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</si>
  <si>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</si>
  <si>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</si>
  <si>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</si>
  <si>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</si>
  <si>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</si>
  <si>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</si>
  <si>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</si>
  <si>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</si>
  <si>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</si>
  <si>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</si>
  <si>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</si>
  <si>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</si>
  <si>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</si>
  <si>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</si>
  <si>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</si>
  <si>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</si>
  <si>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</si>
  <si>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</si>
  <si>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</si>
  <si>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</si>
  <si>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</si>
  <si>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</si>
  <si>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</si>
  <si>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</si>
  <si>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</si>
  <si>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</si>
  <si>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</si>
  <si>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</si>
  <si>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</si>
  <si>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</si>
  <si>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</si>
  <si>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</si>
  <si>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</si>
  <si>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</si>
  <si>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</si>
  <si>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</si>
  <si>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</si>
  <si>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</si>
  <si>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</si>
  <si>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</si>
  <si>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</si>
  <si>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</si>
  <si>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</si>
  <si>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</si>
  <si>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</si>
  <si>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</si>
  <si>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</si>
  <si>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</si>
  <si>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</si>
  <si>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</si>
  <si>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</si>
  <si>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</si>
  <si>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</si>
  <si>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</si>
  <si>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</si>
  <si>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</si>
  <si>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</si>
  <si>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</si>
  <si>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</si>
  <si>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</si>
  <si>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</si>
  <si>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</si>
  <si>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</si>
  <si>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</si>
  <si>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</si>
  <si>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</si>
  <si>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</si>
  <si>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</si>
  <si>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</si>
  <si>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</si>
  <si>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</si>
  <si>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</si>
  <si>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</si>
  <si>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</si>
  <si>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</si>
  <si>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</si>
  <si>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</si>
  <si>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</si>
  <si>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</si>
  <si>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</si>
  <si>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</si>
  <si>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</si>
  <si>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</si>
  <si>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</si>
  <si>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</si>
  <si>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</si>
  <si>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</si>
  <si>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</si>
  <si>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</si>
  <si>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</si>
  <si>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</si>
  <si>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</si>
  <si>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</si>
  <si>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</si>
  <si>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</si>
  <si>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</si>
  <si>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</si>
  <si>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</si>
  <si>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</si>
  <si>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</si>
  <si>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</si>
  <si>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</si>
  <si>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</si>
  <si>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</si>
  <si>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</si>
  <si>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</si>
  <si>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</si>
  <si>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</si>
  <si>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</si>
  <si>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</si>
  <si>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</si>
  <si>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</si>
  <si>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</si>
  <si>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</si>
  <si>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</si>
  <si>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</si>
  <si>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</si>
  <si>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</si>
  <si>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</si>
  <si>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</si>
  <si>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</si>
  <si>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</si>
  <si>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</si>
  <si>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</si>
  <si>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</si>
  <si>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</si>
  <si>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</si>
  <si>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</si>
  <si>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</si>
  <si>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</si>
  <si>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</si>
  <si>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</si>
  <si>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</si>
  <si>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</si>
  <si>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</si>
  <si>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</si>
  <si>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</si>
  <si>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</si>
  <si>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</si>
  <si>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</si>
  <si>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</si>
  <si>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</si>
  <si>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</si>
  <si>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</si>
  <si>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</si>
  <si>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</si>
  <si>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</si>
  <si>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</si>
  <si>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</si>
  <si>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</si>
  <si>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</si>
  <si>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</si>
  <si>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</si>
  <si>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</si>
  <si>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</si>
  <si>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</si>
  <si>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</si>
  <si>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</si>
  <si>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</si>
  <si>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</si>
  <si>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</si>
  <si>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</si>
  <si>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</si>
  <si>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</si>
  <si>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</si>
  <si>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</si>
  <si>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</si>
  <si>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</si>
  <si>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</si>
  <si>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</si>
  <si>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</si>
  <si>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</si>
  <si>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</si>
  <si>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</si>
  <si>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</si>
  <si>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</si>
  <si>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</si>
  <si>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</si>
  <si>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</si>
  <si>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</si>
  <si>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</si>
  <si>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</si>
  <si>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</si>
  <si>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</si>
  <si>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</si>
  <si>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</si>
  <si>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</si>
  <si>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</si>
  <si>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</si>
  <si>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</si>
  <si>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</si>
  <si>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</si>
  <si>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</si>
  <si>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</si>
  <si>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</si>
  <si>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</si>
  <si>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</si>
  <si>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</si>
  <si>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</si>
  <si>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</si>
  <si>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</si>
  <si>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</si>
  <si>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</si>
  <si>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</si>
  <si>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</si>
  <si>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</si>
  <si>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</si>
  <si>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</si>
  <si>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</si>
  <si>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</si>
  <si>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</si>
  <si>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</si>
  <si>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</si>
  <si>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</si>
  <si>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</si>
  <si>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</si>
  <si>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</si>
  <si>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</si>
  <si>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</si>
  <si>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</si>
  <si>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</si>
  <si>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</si>
  <si>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</si>
  <si>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</si>
  <si>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</si>
  <si>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</si>
  <si>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</si>
  <si>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</si>
  <si>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</si>
  <si>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</si>
  <si>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</si>
  <si>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</si>
  <si>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</si>
  <si>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</si>
  <si>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</si>
  <si>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</si>
  <si>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</si>
  <si>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</si>
  <si>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</si>
  <si>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</si>
  <si>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</si>
  <si>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</si>
  <si>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</si>
  <si>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</si>
  <si>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</si>
  <si>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</si>
  <si>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</si>
  <si>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</si>
  <si>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</si>
  <si>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</si>
  <si>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</si>
  <si>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</si>
  <si>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</si>
  <si>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</si>
  <si>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</si>
  <si>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</si>
  <si>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</si>
  <si>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</si>
  <si>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</si>
  <si>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</si>
  <si>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</si>
  <si>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</si>
  <si>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</si>
  <si>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</si>
  <si>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</si>
  <si>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</si>
  <si>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</si>
  <si>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</si>
  <si>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</si>
  <si>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</si>
  <si>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</si>
  <si>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</si>
  <si>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</si>
  <si>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</si>
  <si>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</si>
  <si>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</si>
  <si>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</si>
  <si>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</si>
  <si>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</si>
  <si>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</si>
  <si>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</si>
  <si>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</si>
  <si>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</si>
  <si>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</si>
  <si>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</si>
  <si>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</si>
  <si>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</si>
  <si>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</si>
  <si>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</si>
  <si>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</si>
  <si>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</si>
  <si>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</si>
  <si>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</si>
  <si>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</si>
  <si>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</si>
  <si>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</si>
  <si>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</si>
  <si>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</si>
  <si>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</si>
  <si>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</si>
  <si>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</si>
  <si>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</si>
  <si>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</si>
  <si>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</si>
  <si>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</si>
  <si>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</si>
  <si>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</si>
  <si>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</si>
  <si>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</si>
  <si>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</si>
  <si>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</si>
  <si>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</si>
  <si>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</si>
  <si>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</si>
  <si>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</si>
  <si>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</si>
  <si>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</si>
  <si>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</si>
  <si>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</si>
  <si>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</si>
  <si>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</si>
  <si>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</si>
  <si>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</si>
  <si>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</si>
  <si>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</si>
  <si>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</si>
  <si>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</si>
  <si>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</si>
  <si>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</si>
  <si>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</si>
  <si>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</si>
  <si>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</si>
  <si>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</si>
  <si>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</si>
  <si>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</si>
  <si>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</si>
  <si>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</si>
  <si>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</si>
  <si>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</si>
  <si>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</si>
  <si>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</si>
  <si>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</si>
  <si>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</si>
  <si>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</si>
  <si>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</si>
  <si>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</si>
  <si>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</si>
  <si>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</si>
  <si>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</si>
  <si>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</si>
  <si>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</si>
  <si>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</si>
  <si>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</si>
  <si>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</si>
  <si>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</si>
  <si>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</si>
  <si>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</si>
  <si>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</si>
  <si>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</si>
  <si>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</si>
  <si>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</si>
  <si>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</si>
  <si>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</si>
  <si>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</si>
  <si>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</si>
  <si>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</si>
  <si>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</si>
  <si>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</si>
  <si>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</si>
  <si>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</si>
  <si>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</si>
  <si>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</si>
  <si>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</si>
  <si>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</si>
  <si>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</si>
  <si>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</si>
  <si>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</si>
  <si>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</si>
  <si>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</si>
  <si>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</si>
  <si>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</si>
  <si>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</si>
  <si>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</si>
  <si>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</si>
  <si>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</si>
  <si>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</si>
  <si>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</si>
  <si>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</si>
  <si>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</si>
  <si>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</si>
  <si>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</si>
  <si>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</si>
  <si>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</si>
  <si>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</si>
  <si>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</si>
  <si>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</si>
  <si>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</si>
  <si>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</si>
  <si>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</si>
  <si>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</si>
  <si>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</si>
  <si>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</si>
  <si>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</si>
  <si>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</si>
  <si>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</si>
  <si>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</si>
  <si>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</si>
  <si>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</si>
  <si>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</si>
  <si>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</si>
  <si>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</si>
  <si>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</si>
  <si>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</si>
  <si>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</si>
  <si>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</si>
  <si>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</si>
  <si>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</si>
  <si>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</si>
  <si>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</si>
  <si>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</si>
  <si>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</si>
  <si>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</si>
  <si>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</si>
  <si>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</si>
  <si>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</si>
  <si>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</si>
  <si>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</si>
  <si>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</si>
  <si>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</si>
  <si>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</si>
  <si>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</si>
  <si>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</si>
  <si>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</si>
  <si>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</si>
  <si>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</si>
  <si>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</si>
  <si>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</si>
  <si>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</si>
  <si>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</si>
  <si>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</si>
  <si>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</si>
  <si>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</si>
  <si>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</si>
  <si>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</si>
  <si>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</si>
  <si>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</si>
  <si>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</si>
  <si>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</si>
  <si>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</si>
  <si>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</si>
  <si>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</si>
  <si>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</si>
  <si>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</si>
  <si>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</si>
  <si>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</si>
  <si>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</si>
  <si>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</si>
  <si>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</si>
  <si>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</si>
  <si>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</si>
  <si>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</si>
  <si>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</si>
  <si>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</si>
  <si>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</si>
  <si>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</si>
  <si>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</si>
  <si>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</si>
  <si>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</si>
  <si>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</si>
  <si>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</si>
  <si>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</si>
  <si>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</si>
  <si>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</si>
  <si>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</si>
  <si>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</si>
  <si>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</si>
  <si>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</si>
  <si>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</si>
  <si>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</si>
  <si>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</si>
  <si>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</si>
  <si>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</si>
  <si>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</si>
  <si>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</si>
  <si>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</si>
  <si>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</si>
  <si>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</si>
  <si>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</si>
  <si>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</si>
  <si>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</si>
  <si>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</si>
  <si>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</si>
  <si>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</si>
  <si>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</si>
  <si>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</si>
  <si>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</si>
  <si>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</si>
  <si>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</si>
  <si>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</si>
  <si>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</si>
  <si>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</si>
  <si>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</si>
  <si>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</si>
  <si>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</si>
  <si>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</si>
  <si>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</si>
  <si>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</si>
  <si>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</si>
  <si>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</si>
  <si>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</si>
  <si>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</si>
  <si>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</si>
  <si>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</si>
  <si>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</si>
  <si>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</si>
  <si>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</si>
  <si>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</si>
  <si>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</si>
  <si>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</si>
  <si>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</si>
  <si>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</si>
  <si>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</si>
  <si>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</si>
  <si>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</si>
  <si>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</si>
  <si>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</si>
  <si>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</si>
  <si>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</si>
  <si>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</si>
  <si>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</si>
  <si>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</si>
  <si>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</si>
  <si>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</si>
  <si>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</si>
  <si>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</si>
  <si>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</si>
  <si>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</si>
  <si>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</si>
  <si>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</si>
  <si>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</si>
  <si>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</si>
  <si>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</si>
  <si>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</si>
  <si>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</si>
  <si>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</si>
  <si>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</si>
  <si>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</si>
  <si>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</si>
  <si>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</si>
  <si>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</si>
  <si>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</si>
  <si>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</si>
  <si>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</si>
  <si>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</si>
  <si>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</si>
  <si>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</si>
  <si>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</si>
  <si>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</si>
  <si>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</si>
  <si>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</si>
  <si>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</si>
  <si>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</si>
  <si>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</si>
  <si>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</si>
  <si>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</si>
  <si>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</si>
  <si>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</si>
  <si>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</si>
  <si>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</si>
  <si>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</si>
  <si>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</si>
  <si>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</si>
  <si>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</si>
  <si>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</si>
  <si>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</si>
  <si>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</si>
  <si>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</si>
  <si>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</si>
  <si>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</si>
  <si>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</si>
  <si>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</si>
  <si>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</si>
  <si>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</si>
  <si>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</si>
  <si>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</si>
  <si>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</si>
  <si>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</si>
  <si>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</si>
  <si>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</si>
  <si>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</si>
  <si>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</si>
  <si>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</si>
  <si>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</si>
  <si>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</si>
  <si>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</si>
  <si>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</si>
  <si>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</si>
  <si>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</si>
  <si>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</si>
  <si>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</si>
  <si>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</si>
  <si>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</si>
  <si>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</si>
  <si>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</si>
  <si>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</si>
  <si>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</si>
  <si>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</si>
  <si>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</si>
  <si>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</si>
  <si>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</si>
  <si>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</si>
  <si>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</si>
  <si>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</si>
  <si>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</si>
  <si>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</si>
  <si>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</si>
  <si>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</si>
  <si>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</si>
  <si>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</si>
  <si>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</si>
  <si>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</si>
  <si>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</si>
  <si>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</si>
  <si>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</si>
  <si>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</si>
  <si>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</si>
  <si>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</si>
  <si>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</si>
  <si>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</si>
  <si>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</si>
  <si>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</si>
  <si>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</si>
  <si>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</si>
  <si>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</si>
  <si>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</si>
  <si>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</si>
  <si>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</si>
  <si>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</si>
  <si>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</si>
  <si>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</si>
  <si>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</si>
  <si>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</si>
  <si>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</si>
  <si>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</si>
  <si>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</si>
  <si>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</si>
  <si>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</si>
  <si>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</si>
  <si>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</si>
  <si>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</si>
  <si>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</si>
  <si>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</si>
  <si>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</si>
  <si>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</si>
  <si>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</si>
  <si>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</si>
  <si>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</si>
  <si>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</si>
  <si>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</si>
  <si>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</si>
  <si>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</si>
  <si>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</si>
  <si>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</si>
  <si>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</si>
  <si>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</si>
  <si>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</si>
  <si>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</si>
  <si>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</si>
  <si>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</si>
  <si>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</si>
  <si>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</si>
  <si>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</si>
  <si>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</si>
  <si>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</si>
  <si>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</si>
  <si>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</si>
  <si>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</si>
  <si>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</si>
  <si>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</si>
  <si>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</si>
  <si>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</si>
  <si>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</si>
  <si>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</si>
  <si>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</si>
  <si>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</si>
  <si>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</si>
  <si>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</si>
  <si>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</si>
  <si>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</si>
  <si>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</si>
  <si>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</si>
  <si>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</si>
  <si>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</si>
  <si>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</si>
  <si>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</si>
  <si>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</si>
  <si>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</si>
  <si>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</si>
  <si>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</si>
  <si>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</si>
  <si>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</si>
  <si>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</si>
  <si>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</si>
  <si>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</si>
  <si>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</si>
  <si>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</si>
  <si>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</si>
  <si>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</si>
  <si>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</si>
  <si>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</si>
  <si>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</si>
  <si>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</si>
  <si>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</si>
  <si>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</si>
  <si>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</si>
  <si>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</si>
  <si>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</si>
  <si>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</si>
  <si>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</si>
  <si>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</si>
  <si>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</si>
  <si>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</si>
  <si>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</si>
  <si>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</si>
  <si>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</si>
  <si>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</si>
  <si>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</si>
  <si>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</si>
  <si>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</si>
  <si>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</si>
  <si>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</si>
  <si>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</si>
  <si>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</si>
  <si>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</si>
  <si>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</si>
  <si>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</si>
  <si>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</si>
  <si>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</si>
  <si>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</si>
  <si>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</si>
  <si>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</si>
  <si>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</si>
  <si>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</si>
  <si>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</si>
  <si>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</si>
  <si>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</si>
  <si>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</si>
  <si>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</si>
  <si>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</si>
  <si>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</si>
  <si>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</si>
  <si>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</si>
  <si>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</si>
  <si>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</si>
  <si>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</si>
  <si>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</si>
  <si>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</si>
  <si>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</si>
  <si>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</si>
  <si>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</si>
  <si>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</si>
  <si>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</si>
  <si>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</si>
  <si>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</si>
  <si>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</si>
  <si>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</si>
  <si>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</si>
  <si>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</si>
  <si>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</si>
  <si>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</si>
  <si>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</si>
  <si>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</si>
  <si>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</si>
  <si>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</si>
  <si>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</si>
  <si>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</si>
  <si>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</si>
  <si>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</si>
  <si>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</si>
  <si>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</si>
  <si>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</si>
  <si>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</si>
  <si>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</si>
  <si>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</si>
  <si>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</si>
  <si>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</si>
  <si>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</si>
  <si>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</si>
  <si>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</si>
  <si>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</si>
  <si>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</si>
  <si>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</si>
  <si>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</si>
  <si>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</si>
  <si>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</si>
  <si>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</si>
  <si>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</si>
  <si>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</si>
  <si>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</si>
  <si>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</si>
  <si>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</si>
  <si>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</si>
  <si>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</si>
  <si>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</si>
  <si>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</si>
  <si>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</si>
  <si>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</si>
  <si>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</si>
  <si>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</si>
  <si>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</si>
  <si>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</si>
  <si>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</si>
  <si>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</si>
  <si>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</si>
  <si>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</si>
  <si>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</si>
  <si>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</si>
  <si>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</si>
  <si>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</si>
  <si>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</si>
  <si>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</si>
  <si>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</si>
  <si>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</si>
  <si>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</si>
  <si>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</si>
  <si>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</si>
  <si>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</si>
  <si>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</si>
  <si>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</si>
  <si>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</si>
  <si>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</si>
  <si>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</si>
  <si>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</si>
  <si>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</si>
  <si>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</si>
  <si>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</si>
  <si>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</si>
  <si>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</si>
  <si>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</si>
  <si>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</si>
  <si>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</si>
  <si>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</si>
  <si>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</si>
  <si>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</si>
  <si>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</si>
  <si>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</si>
  <si>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</si>
  <si>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</si>
  <si>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</si>
  <si>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</si>
  <si>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</si>
  <si>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</si>
  <si>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</si>
  <si>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</si>
  <si>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</si>
  <si>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</si>
  <si>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</si>
  <si>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</si>
  <si>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</si>
  <si>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</si>
  <si>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</si>
  <si>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</si>
  <si>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</si>
  <si>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</si>
  <si>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</si>
  <si>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</si>
  <si>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</si>
  <si>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</si>
  <si>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</si>
  <si>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</si>
  <si>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</si>
  <si>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</si>
  <si>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</si>
  <si>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</si>
  <si>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</si>
  <si>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</si>
  <si>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</si>
  <si>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</si>
  <si>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</si>
  <si>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</si>
  <si>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</si>
  <si>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</si>
  <si>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</si>
  <si>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</si>
  <si>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</si>
  <si>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</si>
  <si>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</si>
  <si>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</si>
  <si>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</si>
  <si>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</si>
  <si>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</si>
  <si>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</si>
  <si>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</si>
  <si>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</si>
  <si>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</si>
  <si>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</si>
  <si>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</si>
  <si>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</si>
  <si>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</si>
  <si>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</si>
  <si>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</si>
  <si>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</si>
  <si>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</si>
  <si>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</si>
  <si>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</si>
  <si>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</si>
  <si>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</si>
  <si>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</si>
  <si>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</si>
  <si>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</si>
  <si>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</si>
  <si>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</si>
  <si>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</si>
  <si>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</si>
  <si>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</si>
  <si>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</si>
  <si>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</si>
  <si>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</si>
  <si>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</si>
  <si>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</si>
  <si>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</si>
  <si>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</si>
  <si>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</si>
  <si>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</si>
  <si>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</si>
  <si>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</si>
  <si>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</si>
  <si>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</si>
  <si>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</si>
  <si>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</si>
  <si>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</si>
  <si>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</si>
  <si>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</si>
  <si>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</si>
  <si>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</si>
  <si>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</si>
  <si>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</si>
  <si>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</si>
  <si>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</si>
  <si>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</si>
  <si>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</si>
  <si>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</si>
  <si>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</si>
  <si>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</si>
  <si>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</si>
  <si>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</si>
  <si>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</si>
  <si>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</si>
  <si>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</si>
  <si>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</si>
  <si>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</si>
  <si>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</si>
  <si>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</si>
  <si>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</si>
  <si>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</si>
  <si>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</si>
  <si>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</si>
  <si>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</si>
  <si>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</si>
  <si>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</si>
  <si>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</si>
  <si>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</si>
  <si>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</si>
  <si>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</si>
  <si>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</si>
  <si>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</si>
  <si>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</si>
  <si>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</si>
  <si>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</si>
  <si>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</si>
  <si>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</si>
  <si>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</si>
  <si>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</si>
  <si>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</si>
  <si>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</si>
  <si>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</si>
  <si>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</si>
  <si>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</si>
  <si>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</si>
  <si>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</si>
  <si>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</si>
  <si>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</si>
  <si>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</si>
  <si>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</si>
  <si>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</si>
  <si>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</si>
  <si>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</si>
  <si>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</si>
  <si>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</si>
  <si>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</si>
  <si>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</si>
  <si>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</si>
  <si>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</si>
  <si>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</si>
  <si>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</si>
  <si>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</si>
  <si>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</si>
  <si>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</si>
  <si>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</si>
  <si>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</si>
  <si>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</si>
  <si>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</si>
  <si>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</si>
  <si>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</si>
  <si>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</si>
  <si>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</si>
  <si>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</si>
  <si>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</si>
  <si>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</si>
  <si>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</si>
  <si>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</si>
  <si>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</si>
  <si>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</si>
  <si>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</si>
  <si>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</si>
  <si>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</si>
  <si>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</si>
  <si>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</si>
  <si>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</si>
  <si>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</si>
  <si>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</si>
  <si>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</si>
  <si>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</si>
  <si>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</si>
  <si>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</si>
  <si>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</si>
  <si>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</si>
  <si>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</si>
  <si>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</si>
  <si>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</si>
  <si>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</si>
  <si>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</si>
  <si>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</si>
  <si>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</si>
  <si>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</si>
  <si>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</si>
  <si>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</si>
  <si>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</si>
  <si>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</si>
  <si>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</si>
  <si>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</si>
  <si>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</si>
  <si>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</si>
  <si>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</si>
  <si>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</si>
  <si>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</si>
  <si>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</si>
  <si>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</si>
  <si>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</si>
  <si>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</si>
  <si>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</si>
  <si>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</si>
  <si>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</si>
  <si>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</si>
  <si>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</si>
  <si>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</si>
  <si>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</si>
  <si>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</si>
  <si>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</si>
  <si>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</si>
  <si>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</si>
  <si>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</si>
  <si>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</si>
  <si>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</si>
  <si>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</si>
  <si>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</si>
  <si>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</si>
  <si>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</si>
  <si>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</si>
  <si>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</si>
  <si>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</si>
  <si>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</si>
  <si>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</si>
  <si>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</si>
  <si>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</si>
  <si>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</si>
  <si>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</si>
  <si>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</si>
  <si>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</si>
  <si>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</si>
  <si>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</si>
  <si>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</si>
  <si>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</si>
  <si>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</si>
  <si>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</si>
  <si>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</si>
  <si>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</si>
  <si>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</si>
  <si>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</si>
  <si>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</si>
  <si>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</si>
  <si>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</si>
  <si>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</si>
  <si>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</si>
  <si>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</si>
  <si>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</si>
  <si>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</si>
  <si>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</si>
  <si>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</si>
  <si>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</si>
  <si>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</si>
  <si>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</si>
  <si>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</si>
  <si>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</si>
  <si>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</si>
  <si>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</si>
  <si>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</si>
  <si>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</si>
  <si>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</si>
  <si>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</si>
  <si>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</si>
  <si>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</si>
  <si>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</si>
  <si>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</si>
  <si>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</si>
  <si>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</si>
  <si>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</si>
  <si>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</si>
  <si>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</si>
  <si>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</si>
  <si>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</si>
  <si>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</si>
  <si>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</si>
  <si>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</si>
  <si>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</si>
  <si>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</si>
  <si>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</si>
  <si>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</si>
  <si>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</si>
  <si>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</si>
  <si>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</si>
  <si>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</si>
  <si>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</si>
  <si>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</si>
  <si>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</si>
  <si>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</si>
  <si>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</si>
  <si>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</si>
  <si>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</si>
  <si>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</si>
  <si>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</si>
  <si>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</si>
  <si>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</si>
  <si>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</si>
  <si>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</si>
  <si>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</si>
  <si>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</si>
  <si>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</si>
  <si>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</si>
  <si>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</si>
  <si>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</si>
  <si>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</si>
  <si>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</si>
  <si>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</si>
  <si>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</si>
  <si>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</si>
  <si>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</si>
  <si>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</si>
  <si>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</si>
  <si>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</si>
  <si>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</si>
  <si>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</si>
  <si>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</si>
  <si>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</si>
  <si>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</si>
  <si>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</si>
  <si>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</si>
  <si>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</si>
  <si>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</si>
  <si>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</si>
  <si>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</si>
  <si>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</si>
  <si>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</si>
  <si>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</si>
  <si>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</si>
  <si>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</si>
  <si>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</si>
  <si>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</si>
  <si>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</si>
  <si>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</si>
  <si>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</si>
  <si>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</si>
  <si>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</si>
  <si>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</si>
  <si>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</si>
  <si>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</si>
  <si>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</si>
  <si>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</si>
  <si>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</si>
  <si>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</si>
  <si>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</si>
  <si>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</si>
  <si>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</si>
  <si>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</si>
  <si>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</si>
  <si>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</si>
  <si>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</si>
  <si>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</si>
  <si>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</si>
  <si>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</si>
  <si>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</si>
  <si>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</si>
  <si>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</si>
  <si>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</si>
  <si>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</si>
  <si>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</si>
  <si>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</si>
  <si>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</si>
  <si>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</si>
  <si>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</si>
  <si>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</si>
  <si>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</si>
  <si>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</si>
  <si>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</si>
  <si>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</si>
  <si>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</si>
  <si>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</si>
  <si>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</si>
  <si>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</si>
  <si>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</si>
  <si>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</si>
  <si>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</si>
  <si>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</si>
  <si>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</si>
  <si>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</si>
  <si>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</si>
  <si>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</si>
  <si>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</si>
  <si>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</si>
  <si>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</si>
  <si>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</si>
  <si>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</si>
  <si>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</si>
  <si>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</si>
  <si>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</si>
  <si>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</si>
  <si>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</si>
  <si>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</si>
  <si>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</si>
  <si>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</si>
  <si>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</si>
  <si>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</si>
  <si>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</si>
  <si>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</si>
  <si>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</si>
  <si>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</si>
  <si>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</si>
  <si>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</si>
  <si>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</si>
  <si>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</si>
  <si>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</si>
  <si>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</si>
  <si>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</si>
  <si>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</si>
  <si>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</si>
  <si>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</si>
  <si>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</si>
  <si>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</si>
  <si>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</si>
  <si>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</si>
  <si>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</si>
  <si>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</si>
  <si>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</si>
  <si>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</si>
  <si>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</si>
  <si>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</si>
  <si>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</si>
  <si>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</si>
  <si>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</si>
  <si>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</si>
  <si>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</si>
  <si>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</si>
  <si>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</si>
  <si>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</si>
  <si>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</si>
  <si>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</si>
  <si>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</si>
  <si>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</si>
  <si>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</si>
  <si>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</si>
  <si>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</si>
  <si>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</si>
  <si>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</si>
  <si>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</si>
  <si>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</si>
  <si>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</si>
  <si>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</si>
  <si>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</si>
  <si>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</si>
  <si>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</si>
  <si>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</si>
  <si>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</si>
  <si>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</si>
  <si>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</si>
  <si>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</si>
  <si>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</si>
  <si>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</si>
  <si>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</si>
  <si>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</si>
  <si>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</si>
  <si>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</si>
  <si>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</si>
  <si>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</si>
  <si>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</si>
  <si>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</si>
  <si>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</si>
  <si>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</si>
  <si>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</si>
  <si>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</si>
  <si>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</si>
  <si>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</si>
  <si>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</si>
  <si>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</si>
  <si>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</si>
  <si>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</si>
  <si>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</si>
  <si>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</si>
  <si>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</si>
  <si>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</si>
  <si>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</si>
  <si>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</si>
  <si>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</si>
  <si>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</si>
  <si>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</si>
  <si>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</si>
  <si>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</si>
  <si>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</si>
  <si>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</si>
  <si>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</si>
  <si>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</si>
  <si>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</si>
  <si>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</si>
  <si>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</si>
  <si>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</si>
  <si>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</si>
  <si>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</si>
  <si>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</si>
  <si>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</si>
  <si>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</si>
  <si>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</si>
  <si>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</si>
  <si>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</si>
  <si>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</si>
  <si>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</si>
  <si>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</si>
  <si>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</si>
  <si>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</si>
  <si>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</si>
  <si>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</si>
  <si>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</si>
  <si>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</si>
  <si>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</si>
  <si>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</si>
  <si>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</si>
  <si>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</si>
  <si>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</si>
  <si>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</si>
  <si>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</si>
  <si>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</si>
  <si>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</si>
  <si>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</si>
  <si>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</si>
  <si>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</si>
  <si>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</si>
  <si>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</si>
  <si>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</si>
  <si>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</si>
  <si>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</si>
  <si>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</si>
  <si>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</si>
  <si>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</si>
  <si>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</si>
  <si>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</si>
  <si>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</si>
  <si>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</si>
  <si>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</si>
  <si>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</si>
  <si>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</si>
  <si>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</si>
  <si>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</si>
  <si>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</si>
  <si>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</si>
  <si>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</si>
  <si>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</si>
  <si>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</si>
  <si>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</si>
  <si>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</si>
  <si>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</si>
  <si>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</si>
  <si>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</si>
  <si>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</si>
  <si>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</si>
  <si>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</si>
  <si>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</si>
  <si>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</si>
  <si>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</si>
  <si>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</si>
  <si>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</si>
  <si>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</si>
  <si>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</si>
  <si>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</si>
  <si>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</si>
  <si>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</si>
  <si>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</si>
  <si>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</si>
  <si>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</si>
  <si>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</si>
  <si>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</si>
  <si>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</si>
  <si>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</si>
  <si>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</si>
  <si>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</si>
  <si>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</si>
  <si>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</si>
  <si>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</si>
  <si>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</si>
  <si>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</si>
  <si>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</si>
  <si>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</si>
  <si>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</si>
  <si>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</si>
  <si>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</si>
  <si>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</si>
  <si>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</si>
  <si>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</si>
  <si>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</si>
  <si>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</si>
  <si>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</si>
  <si>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</si>
  <si>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</si>
  <si>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</si>
  <si>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</si>
  <si>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</si>
  <si>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</si>
  <si>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</si>
  <si>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</si>
  <si>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</si>
  <si>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</si>
  <si>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</si>
  <si>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</si>
  <si>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</si>
  <si>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</si>
  <si>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</si>
  <si>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</si>
  <si>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</si>
  <si>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</si>
  <si>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</si>
  <si>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</si>
  <si>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</si>
  <si>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</si>
  <si>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</si>
  <si>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</si>
  <si>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</si>
  <si>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</si>
  <si>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</si>
  <si>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</si>
  <si>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</si>
  <si>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</si>
  <si>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</si>
  <si>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</si>
  <si>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</si>
  <si>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</si>
  <si>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</si>
  <si>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</si>
  <si>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</si>
  <si>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</si>
  <si>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</si>
  <si>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</si>
  <si>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</si>
  <si>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</si>
  <si>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</si>
  <si>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</si>
  <si>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</si>
  <si>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</si>
  <si>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</si>
  <si>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</si>
  <si>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</si>
  <si>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</si>
  <si>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</si>
  <si>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</si>
  <si>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</si>
  <si>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</si>
  <si>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</si>
  <si>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</si>
  <si>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</si>
  <si>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</si>
  <si>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</si>
  <si>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</si>
  <si>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</si>
  <si>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</si>
  <si>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</si>
  <si>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</si>
  <si>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</si>
  <si>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</si>
  <si>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</si>
  <si>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</si>
  <si>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</si>
  <si>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</si>
  <si>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</si>
  <si>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</si>
  <si>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</si>
  <si>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</si>
  <si>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</si>
  <si>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</si>
  <si>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</si>
  <si>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</si>
  <si>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</si>
  <si>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</si>
  <si>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</si>
  <si>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</si>
  <si>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</si>
  <si>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</si>
  <si>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</si>
  <si>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</si>
  <si>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</si>
  <si>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</si>
  <si>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</si>
  <si>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</si>
  <si>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</si>
  <si>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</si>
  <si>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</si>
  <si>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</si>
  <si>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</si>
  <si>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</si>
  <si>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</si>
  <si>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</si>
  <si>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</si>
  <si>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</si>
  <si>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</si>
  <si>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</si>
  <si>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</si>
  <si>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</si>
  <si>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</si>
  <si>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</si>
  <si>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</si>
  <si>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</si>
  <si>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</si>
  <si>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</si>
  <si>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</si>
  <si>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</si>
  <si>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</si>
  <si>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</si>
  <si>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</si>
  <si>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</si>
  <si>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</si>
  <si>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</si>
  <si>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</si>
  <si>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</si>
  <si>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</si>
  <si>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</si>
  <si>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</si>
  <si>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</si>
  <si>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</si>
  <si>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</si>
  <si>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</si>
  <si>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</si>
  <si>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</si>
  <si>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</si>
  <si>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</si>
  <si>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</si>
  <si>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</si>
  <si>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</si>
  <si>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</si>
  <si>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</si>
  <si>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</si>
  <si>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</si>
  <si>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</si>
  <si>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</si>
  <si>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</si>
  <si>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</si>
  <si>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</si>
  <si>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</si>
  <si>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</si>
  <si>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</si>
  <si>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</si>
  <si>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</si>
  <si>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</si>
  <si>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</si>
  <si>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</si>
  <si>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</si>
  <si>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</si>
  <si>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</si>
  <si>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</si>
  <si>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</si>
  <si>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</si>
  <si>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</si>
  <si>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</si>
  <si>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</si>
  <si>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</si>
  <si>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</si>
  <si>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</si>
  <si>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</si>
  <si>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</si>
  <si>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</si>
  <si>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</si>
  <si>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</si>
  <si>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</si>
  <si>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</si>
  <si>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</si>
  <si>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</si>
  <si>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</si>
  <si>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</si>
  <si>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</si>
  <si>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</si>
  <si>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</si>
  <si>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</si>
  <si>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</si>
  <si>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</si>
  <si>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</si>
  <si>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</si>
  <si>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</si>
  <si>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</si>
  <si>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</si>
  <si>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</si>
  <si>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</si>
  <si>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</si>
  <si>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</si>
  <si>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</si>
  <si>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</si>
  <si>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</si>
  <si>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</si>
  <si>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</si>
  <si>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</si>
  <si>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</si>
  <si>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</si>
  <si>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</si>
  <si>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</si>
  <si>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</si>
  <si>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</si>
  <si>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</si>
  <si>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</si>
  <si>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</si>
  <si>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</si>
  <si>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</si>
  <si>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</si>
  <si>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</si>
  <si>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</si>
  <si>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</si>
  <si>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</si>
  <si>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</si>
  <si>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</si>
  <si>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</si>
  <si>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</si>
  <si>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</si>
  <si>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</si>
  <si>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</si>
  <si>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</si>
  <si>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</si>
  <si>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</si>
  <si>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</si>
  <si>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</si>
  <si>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</si>
  <si>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</si>
  <si>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</si>
  <si>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</si>
  <si>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</si>
  <si>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</si>
  <si>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</si>
  <si>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</si>
  <si>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</si>
  <si>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</si>
  <si>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</si>
  <si>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</si>
  <si>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</si>
  <si>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</si>
  <si>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</si>
  <si>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</si>
  <si>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</si>
  <si>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</si>
  <si>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</si>
  <si>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</si>
  <si>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</si>
  <si>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</si>
  <si>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</si>
  <si>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</si>
  <si>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</si>
  <si>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</si>
  <si>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</si>
  <si>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</si>
  <si>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</si>
  <si>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</si>
  <si>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</si>
  <si>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</si>
  <si>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</si>
  <si>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</si>
  <si>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</si>
  <si>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</si>
  <si>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</si>
  <si>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</si>
  <si>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</si>
  <si>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</si>
  <si>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</si>
  <si>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</si>
  <si>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</si>
  <si>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</si>
  <si>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</si>
  <si>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</si>
  <si>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</si>
  <si>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</si>
  <si>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</si>
  <si>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</si>
  <si>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</si>
  <si>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</si>
  <si>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</si>
  <si>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</si>
  <si>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</si>
  <si>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</si>
  <si>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</si>
  <si>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</si>
  <si>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</si>
  <si>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</si>
  <si>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</si>
  <si>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</si>
  <si>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</si>
  <si>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</si>
  <si>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</si>
  <si>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</si>
  <si>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</si>
  <si>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</si>
  <si>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</si>
  <si>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</si>
  <si>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</si>
  <si>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</si>
  <si>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</si>
  <si>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</si>
  <si>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</si>
  <si>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</si>
  <si>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</si>
  <si>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</si>
  <si>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</si>
  <si>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</si>
  <si>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</si>
  <si>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</si>
  <si>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</si>
  <si>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</si>
  <si>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</si>
  <si>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</si>
  <si>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</si>
  <si>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</si>
  <si>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</si>
  <si>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</si>
  <si>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</si>
  <si>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</si>
  <si>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</si>
  <si>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</si>
  <si>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</si>
  <si>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</si>
  <si>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</si>
  <si>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</si>
  <si>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</si>
  <si>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</si>
  <si>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</si>
  <si>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</si>
  <si>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</si>
  <si>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</si>
  <si>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</si>
  <si>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</si>
  <si>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</si>
  <si>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</si>
  <si>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</si>
  <si>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</si>
  <si>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</si>
  <si>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</si>
  <si>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</si>
  <si>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</si>
  <si>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</si>
  <si>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</si>
  <si>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</si>
  <si>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</si>
  <si>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</si>
  <si>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</si>
  <si>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</si>
  <si>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</si>
  <si>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</si>
  <si>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</si>
  <si>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</si>
  <si>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</si>
  <si>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</si>
  <si>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</si>
  <si>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</si>
  <si>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</si>
  <si>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</si>
  <si>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</si>
  <si>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</si>
  <si>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</si>
  <si>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</si>
  <si>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</si>
  <si>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</si>
  <si>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</si>
  <si>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</si>
  <si>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</si>
  <si>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</si>
  <si>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</si>
  <si>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</si>
  <si>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</si>
  <si>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</si>
  <si>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</si>
  <si>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</si>
  <si>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</si>
  <si>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</si>
  <si>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</si>
  <si>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</si>
  <si>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</si>
  <si>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</si>
  <si>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</si>
  <si>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</si>
  <si>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</si>
  <si>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</si>
  <si>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</si>
  <si>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</si>
  <si>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</si>
  <si>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</si>
  <si>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</si>
  <si>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</si>
  <si>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</si>
  <si>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</si>
  <si>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</si>
  <si>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</si>
  <si>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</si>
  <si>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</si>
  <si>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</si>
  <si>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</si>
  <si>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</si>
  <si>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</si>
  <si>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</si>
  <si>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</si>
  <si>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</si>
  <si>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</si>
  <si>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</si>
  <si>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</si>
  <si>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</si>
  <si>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</si>
  <si>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</si>
  <si>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</si>
  <si>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</si>
  <si>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</si>
  <si>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</si>
  <si>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</si>
  <si>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</si>
  <si>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</si>
  <si>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</si>
  <si>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</si>
  <si>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</si>
  <si>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</si>
  <si>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</si>
  <si>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</si>
  <si>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</si>
  <si>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</si>
  <si>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</si>
  <si>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</si>
  <si>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</si>
  <si>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</si>
  <si>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</si>
  <si>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</si>
  <si>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</si>
  <si>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</si>
  <si>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</si>
  <si>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</si>
  <si>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</si>
  <si>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</si>
  <si>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</si>
  <si>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</si>
  <si>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</si>
  <si>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</si>
  <si>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</si>
  <si>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</si>
  <si>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</si>
  <si>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</si>
  <si>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</si>
  <si>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</si>
  <si>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</si>
  <si>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</si>
  <si>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</si>
  <si>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</si>
  <si>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</si>
  <si>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</si>
  <si>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</si>
  <si>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</si>
  <si>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</si>
  <si>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</si>
  <si>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</si>
  <si>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</si>
  <si>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</si>
  <si>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</si>
  <si>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</si>
  <si>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</si>
  <si>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</si>
  <si>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</si>
  <si>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</si>
  <si>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</si>
  <si>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</si>
  <si>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</si>
  <si>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</si>
  <si>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</si>
  <si>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</si>
  <si>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</si>
  <si>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</si>
  <si>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</si>
  <si>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</si>
  <si>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</si>
  <si>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</si>
  <si>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</si>
  <si>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</si>
  <si>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</si>
  <si>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</si>
  <si>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</si>
  <si>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</si>
  <si>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</si>
  <si>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</si>
  <si>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</si>
  <si>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</si>
  <si>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</si>
  <si>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</si>
  <si>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</si>
  <si>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</si>
  <si>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</si>
  <si>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</si>
  <si>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</si>
  <si>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</si>
  <si>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</si>
  <si>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</si>
  <si>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</si>
  <si>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</si>
  <si>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</si>
  <si>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</si>
  <si>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</si>
  <si>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</si>
  <si>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</si>
  <si>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</si>
  <si>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</si>
  <si>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</si>
  <si>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</si>
  <si>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</si>
  <si>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</si>
  <si>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</si>
  <si>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</si>
  <si>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</si>
  <si>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</si>
  <si>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</si>
  <si>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</si>
  <si>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</si>
  <si>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</si>
  <si>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</si>
  <si>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</si>
  <si>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</si>
  <si>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</si>
  <si>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</si>
  <si>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</si>
  <si>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</si>
  <si>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</si>
  <si>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</si>
  <si>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</si>
  <si>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</si>
  <si>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</si>
  <si>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</si>
  <si>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</si>
  <si>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</si>
  <si>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</si>
  <si>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</si>
  <si>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</si>
  <si>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</si>
  <si>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</si>
  <si>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</si>
  <si>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</si>
  <si>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</si>
  <si>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</si>
  <si>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</si>
  <si>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</si>
  <si>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</si>
  <si>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</si>
  <si>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</si>
  <si>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</si>
  <si>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</si>
  <si>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</si>
  <si>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</si>
  <si>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</si>
  <si>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</si>
  <si>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</si>
  <si>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</si>
  <si>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</si>
  <si>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</si>
  <si>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</si>
  <si>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</si>
  <si>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</si>
  <si>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</si>
  <si>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</si>
  <si>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</si>
  <si>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</si>
  <si>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</si>
  <si>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</si>
  <si>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</si>
  <si>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</si>
  <si>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</si>
  <si>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</si>
  <si>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</si>
  <si>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</si>
  <si>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</si>
  <si>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</si>
  <si>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</si>
  <si>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</si>
  <si>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</si>
  <si>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</si>
  <si>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</si>
  <si>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</si>
  <si>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</si>
  <si>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</si>
  <si>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</si>
  <si>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</si>
  <si>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</si>
  <si>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</si>
  <si>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</si>
  <si>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</si>
  <si>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</si>
  <si>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</si>
  <si>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</si>
  <si>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</si>
  <si>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</si>
  <si>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</si>
  <si>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</si>
  <si>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</si>
  <si>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</si>
  <si>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</si>
  <si>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</si>
  <si>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</si>
  <si>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</si>
  <si>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</si>
  <si>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</si>
  <si>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</si>
  <si>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</si>
  <si>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</si>
  <si>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</si>
  <si>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</si>
  <si>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</si>
  <si>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</si>
  <si>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</si>
  <si>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</si>
  <si>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</si>
  <si>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</si>
  <si>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</si>
  <si>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</si>
  <si>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</si>
  <si>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</si>
  <si>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</si>
  <si>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</si>
  <si>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</si>
  <si>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</si>
  <si>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</si>
  <si>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</si>
  <si>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</si>
  <si>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</si>
  <si>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</si>
  <si>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</si>
  <si>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</si>
  <si>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</si>
  <si>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</si>
  <si>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</si>
  <si>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</si>
  <si>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</si>
  <si>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</si>
  <si>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</si>
  <si>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</si>
  <si>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</si>
  <si>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</si>
  <si>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</si>
  <si>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</si>
  <si>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</si>
  <si>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</si>
  <si>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</si>
  <si>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</si>
  <si>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</si>
  <si>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</si>
  <si>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</si>
  <si>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</si>
  <si>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</si>
  <si>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</si>
  <si>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</si>
  <si>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</si>
  <si>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</si>
  <si>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</si>
  <si>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</si>
  <si>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</si>
  <si>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</si>
  <si>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</si>
  <si>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</si>
  <si>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</si>
  <si>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</si>
  <si>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</si>
  <si>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</si>
  <si>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</si>
  <si>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</si>
  <si>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</si>
  <si>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</si>
  <si>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</si>
  <si>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</si>
  <si>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</si>
  <si>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</si>
  <si>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</si>
  <si>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</si>
  <si>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</si>
  <si>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</si>
  <si>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</si>
  <si>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</si>
  <si>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</si>
  <si>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</si>
  <si>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</si>
  <si>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</si>
  <si>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</si>
  <si>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</si>
  <si>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</si>
  <si>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</si>
  <si>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</si>
  <si>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</si>
  <si>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</si>
  <si>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</si>
  <si>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</si>
  <si>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</si>
  <si>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</si>
  <si>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</si>
  <si>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</si>
  <si>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</si>
  <si>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</si>
  <si>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</si>
  <si>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</si>
  <si>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</si>
  <si>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</si>
  <si>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</si>
  <si>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</si>
  <si>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</si>
  <si>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</si>
  <si>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</si>
  <si>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</si>
  <si>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</si>
  <si>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</si>
  <si>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</si>
  <si>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</si>
  <si>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</si>
  <si>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</si>
  <si>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</si>
  <si>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</si>
  <si>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</si>
  <si>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</si>
  <si>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</si>
  <si>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</si>
  <si>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</si>
  <si>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</si>
  <si>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</si>
  <si>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</si>
  <si>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</si>
  <si>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</si>
  <si>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</si>
  <si>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</si>
  <si>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</si>
  <si>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</si>
  <si>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</si>
  <si>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</si>
  <si>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</si>
  <si>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</si>
  <si>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</si>
  <si>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</si>
  <si>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</si>
  <si>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</si>
  <si>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</si>
  <si>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</si>
  <si>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</si>
  <si>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</si>
  <si>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</si>
  <si>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</si>
  <si>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</si>
  <si>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</si>
  <si>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</si>
  <si>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</si>
  <si>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</si>
  <si>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</si>
  <si>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</si>
  <si>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</si>
  <si>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</si>
  <si>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</si>
  <si>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</si>
  <si>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</si>
  <si>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</si>
  <si>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</si>
  <si>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</si>
  <si>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</si>
  <si>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</si>
  <si>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</si>
  <si>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</si>
  <si>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</si>
  <si>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</si>
  <si>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</si>
  <si>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</si>
  <si>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</si>
  <si>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</si>
  <si>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</si>
  <si>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</si>
  <si>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</si>
  <si>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</si>
  <si>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</si>
  <si>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</si>
  <si>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</si>
  <si>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</si>
  <si>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</si>
  <si>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</si>
  <si>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</si>
  <si>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</si>
  <si>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</si>
  <si>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</si>
  <si>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</si>
  <si>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</si>
  <si>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</si>
  <si>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</si>
  <si>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</si>
  <si>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</si>
  <si>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</si>
  <si>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</si>
  <si>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</si>
  <si>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</si>
  <si>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</si>
  <si>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</si>
  <si>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</si>
  <si>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</si>
  <si>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</si>
  <si>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</si>
  <si>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</si>
  <si>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</si>
  <si>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</si>
  <si>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</si>
  <si>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</si>
  <si>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</si>
  <si>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</si>
  <si>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</si>
  <si>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</si>
  <si>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</si>
  <si>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</si>
  <si>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</si>
  <si>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</si>
  <si>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</si>
  <si>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</si>
  <si>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</si>
  <si>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</si>
  <si>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</si>
  <si>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</si>
  <si>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</si>
  <si>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</si>
  <si>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</si>
  <si>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</si>
  <si>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</si>
  <si>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</si>
  <si>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</si>
  <si>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</si>
  <si>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</si>
  <si>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</si>
  <si>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</si>
  <si>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</si>
  <si>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</si>
  <si>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</si>
  <si>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</si>
  <si>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</si>
  <si>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</si>
  <si>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</si>
  <si>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</si>
  <si>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</si>
  <si>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</si>
  <si>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</si>
  <si>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</si>
  <si>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</si>
  <si>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</si>
  <si>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</si>
  <si>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</si>
  <si>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</si>
  <si>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</si>
  <si>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</si>
  <si>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</si>
  <si>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</si>
  <si>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</si>
  <si>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</si>
  <si>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</si>
  <si>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</si>
  <si>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</si>
  <si>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</si>
  <si>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</si>
  <si>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</si>
  <si>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</si>
  <si>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</si>
  <si>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</si>
  <si>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</si>
  <si>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</si>
  <si>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</si>
  <si>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</si>
  <si>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</si>
  <si>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</si>
  <si>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</si>
  <si>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</si>
  <si>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</si>
  <si>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</si>
  <si>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</si>
  <si>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</si>
  <si>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</si>
  <si>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</si>
  <si>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</si>
  <si>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</si>
  <si>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</si>
  <si>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</si>
  <si>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</si>
  <si>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</si>
  <si>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</si>
  <si>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</si>
  <si>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</si>
  <si>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</si>
  <si>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</si>
  <si>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</si>
  <si>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</si>
  <si>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</si>
  <si>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</si>
  <si>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</si>
  <si>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</si>
  <si>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</si>
  <si>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</si>
  <si>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</si>
  <si>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</si>
  <si>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</si>
  <si>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</si>
  <si>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</si>
  <si>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</si>
  <si>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</si>
  <si>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</si>
  <si>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</si>
  <si>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</si>
  <si>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</si>
  <si>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</si>
  <si>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</si>
  <si>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</si>
  <si>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</si>
  <si>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</si>
  <si>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</si>
  <si>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</si>
  <si>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</si>
  <si>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</si>
  <si>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</si>
  <si>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</si>
  <si>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</si>
  <si>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</si>
  <si>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</si>
  <si>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</si>
  <si>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</si>
  <si>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</si>
  <si>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</si>
  <si>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</si>
  <si>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</si>
  <si>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</si>
  <si>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</si>
  <si>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</si>
  <si>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</si>
  <si>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</si>
  <si>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</si>
  <si>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</si>
  <si>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</si>
  <si>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</si>
  <si>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</si>
  <si>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</si>
  <si>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</si>
  <si>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</si>
  <si>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</si>
  <si>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</si>
  <si>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</si>
  <si>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</si>
  <si>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</si>
  <si>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</si>
  <si>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</si>
  <si>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</si>
  <si>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</si>
  <si>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</si>
  <si>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</si>
  <si>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</si>
  <si>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</si>
  <si>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</si>
  <si>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</si>
  <si>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</si>
  <si>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</si>
  <si>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</si>
  <si>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</si>
  <si>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</si>
  <si>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</si>
  <si>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</si>
  <si>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</si>
  <si>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</si>
  <si>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</si>
  <si>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</si>
  <si>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</si>
  <si>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</si>
  <si>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</si>
  <si>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</si>
  <si>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</si>
  <si>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</si>
  <si>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</si>
  <si>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</si>
  <si>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</si>
  <si>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</si>
  <si>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</si>
  <si>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</si>
  <si>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</si>
  <si>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</si>
  <si>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</si>
  <si>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</si>
  <si>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</si>
  <si>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</si>
  <si>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</si>
  <si>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</si>
  <si>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</si>
  <si>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</si>
  <si>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</si>
  <si>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</si>
  <si>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</si>
  <si>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</si>
  <si>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</si>
  <si>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</si>
  <si>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</si>
  <si>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</si>
  <si>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</si>
  <si>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</si>
  <si>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</si>
  <si>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</si>
  <si>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</si>
  <si>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</si>
  <si>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</si>
  <si>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</si>
  <si>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</si>
  <si>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</si>
  <si>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</si>
  <si>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</si>
  <si>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</si>
  <si>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</si>
  <si>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</si>
  <si>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</si>
  <si>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</si>
  <si>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</si>
  <si>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</si>
  <si>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</si>
  <si>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</si>
  <si>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</si>
  <si>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</si>
  <si>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</si>
  <si>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</si>
  <si>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</si>
  <si>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</si>
  <si>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</si>
  <si>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</si>
  <si>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</si>
  <si>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</si>
  <si>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</si>
  <si>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</si>
  <si>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</si>
  <si>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</si>
  <si>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</si>
  <si>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</si>
  <si>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</si>
  <si>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</si>
  <si>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</si>
  <si>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</si>
  <si>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</si>
  <si>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</si>
  <si>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</si>
  <si>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</si>
  <si>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</si>
  <si>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</si>
  <si>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</si>
  <si>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</si>
  <si>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</si>
  <si>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</si>
  <si>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</si>
  <si>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</si>
  <si>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</si>
  <si>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</si>
  <si>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</si>
  <si>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</si>
  <si>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</si>
  <si>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</si>
  <si>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</si>
  <si>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</si>
  <si>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</si>
  <si>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</si>
  <si>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</si>
  <si>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</si>
  <si>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</si>
  <si>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</si>
  <si>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</si>
  <si>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</si>
  <si>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</si>
  <si>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</si>
  <si>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</si>
  <si>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</si>
  <si>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</si>
  <si>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</si>
  <si>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</si>
  <si>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</si>
  <si>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</si>
  <si>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</si>
  <si>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</si>
  <si>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</si>
  <si>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</si>
  <si>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</si>
  <si>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</si>
  <si>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</si>
  <si>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</si>
  <si>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</si>
  <si>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</si>
  <si>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</si>
  <si>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</si>
  <si>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</si>
  <si>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</si>
  <si>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</si>
  <si>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</si>
  <si>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</si>
  <si>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</si>
  <si>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</si>
  <si>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</si>
  <si>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</si>
  <si>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</si>
  <si>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</si>
  <si>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</si>
  <si>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</si>
  <si>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</si>
  <si>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</si>
  <si>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</si>
  <si>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</si>
  <si>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</si>
  <si>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</si>
  <si>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</si>
  <si>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</si>
  <si>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</si>
  <si>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</si>
  <si>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</si>
  <si>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</si>
  <si>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</si>
  <si>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</si>
  <si>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</si>
  <si>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</si>
  <si>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</si>
  <si>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</si>
  <si>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</si>
  <si>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</si>
  <si>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</si>
  <si>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</si>
  <si>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</si>
  <si>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</si>
  <si>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</si>
  <si>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</si>
  <si>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</si>
  <si>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</si>
  <si>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</si>
  <si>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</si>
  <si>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</si>
  <si>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</si>
  <si>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</si>
  <si>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</si>
  <si>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</si>
  <si>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</si>
  <si>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</si>
  <si>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</si>
  <si>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</si>
  <si>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</si>
  <si>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</si>
  <si>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</si>
  <si>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</si>
  <si>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</si>
  <si>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</si>
  <si>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</si>
  <si>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</si>
  <si>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</si>
  <si>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</si>
  <si>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</si>
  <si>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</si>
  <si>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</si>
  <si>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</si>
  <si>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</si>
  <si>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</si>
  <si>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</si>
  <si>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</si>
  <si>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</si>
  <si>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</si>
  <si>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</si>
  <si>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</si>
  <si>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</si>
  <si>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</si>
  <si>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</si>
  <si>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</si>
  <si>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</si>
  <si>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</si>
  <si>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</si>
  <si>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</si>
  <si>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</si>
  <si>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</si>
  <si>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</si>
  <si>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</si>
  <si>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</si>
  <si>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</si>
  <si>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</si>
  <si>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</si>
  <si>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</si>
  <si>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</si>
  <si>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</si>
  <si>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</si>
  <si>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</si>
  <si>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</si>
  <si>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</si>
  <si>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</si>
  <si>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</si>
  <si>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</si>
  <si>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</si>
  <si>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</si>
  <si>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</si>
  <si>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</si>
  <si>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</si>
  <si>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</si>
  <si>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</si>
  <si>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</si>
  <si>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</si>
  <si>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</si>
  <si>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</si>
  <si>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</si>
  <si>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</si>
  <si>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</si>
  <si>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</si>
  <si>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</si>
  <si>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</si>
  <si>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</si>
  <si>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</si>
  <si>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</si>
  <si>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</si>
  <si>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</si>
  <si>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</si>
  <si>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</si>
  <si>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</si>
  <si>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</si>
  <si>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</si>
  <si>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</si>
  <si>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</si>
  <si>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</si>
  <si>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</si>
  <si>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</si>
  <si>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</si>
  <si>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</si>
  <si>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</si>
  <si>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</si>
  <si>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</si>
  <si>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</si>
  <si>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</si>
  <si>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</si>
  <si>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</si>
  <si>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</si>
  <si>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</si>
  <si>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</si>
  <si>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</si>
  <si>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</si>
  <si>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</si>
  <si>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</si>
  <si>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</si>
  <si>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</si>
  <si>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</si>
  <si>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</si>
  <si>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</si>
  <si>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</si>
  <si>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</si>
  <si>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</si>
  <si>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</si>
  <si>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</si>
  <si>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</si>
  <si>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</si>
  <si>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</si>
  <si>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</si>
  <si>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</si>
  <si>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</si>
  <si>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</si>
  <si>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</si>
  <si>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</si>
  <si>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</si>
  <si>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</si>
  <si>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</si>
  <si>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</si>
  <si>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</si>
  <si>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</si>
  <si>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</si>
  <si>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</si>
  <si>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</si>
  <si>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</si>
  <si>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</si>
  <si>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</si>
  <si>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</si>
  <si>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</si>
  <si>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</si>
  <si>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</si>
  <si>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</si>
  <si>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</si>
  <si>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</si>
  <si>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</si>
  <si>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</si>
  <si>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</si>
  <si>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</si>
  <si>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</si>
  <si>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</si>
  <si>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</si>
  <si>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</si>
  <si>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</si>
  <si>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</si>
  <si>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</si>
  <si>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</si>
  <si>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</si>
  <si>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</si>
  <si>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</si>
  <si>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</si>
  <si>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</si>
  <si>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</si>
  <si>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</si>
  <si>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</si>
  <si>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</si>
  <si>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</si>
  <si>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</si>
  <si>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</si>
  <si>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</si>
  <si>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</si>
  <si>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</si>
  <si>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</si>
  <si>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</si>
  <si>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</si>
  <si>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</si>
  <si>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</si>
  <si>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</si>
  <si>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</si>
  <si>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</si>
  <si>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</si>
  <si>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</si>
  <si>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</si>
  <si>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</si>
  <si>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</si>
  <si>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</si>
  <si>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</si>
  <si>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</si>
  <si>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</si>
  <si>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</si>
  <si>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</si>
  <si>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</si>
  <si>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</si>
  <si>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</si>
  <si>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</si>
  <si>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</si>
  <si>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</si>
  <si>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</si>
  <si>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</si>
  <si>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</si>
  <si>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</si>
  <si>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</si>
  <si>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</si>
  <si>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</si>
  <si>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</si>
  <si>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</si>
  <si>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</si>
  <si>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</si>
  <si>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</si>
  <si>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</si>
  <si>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</si>
  <si>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</si>
  <si>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</si>
  <si>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</si>
  <si>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</si>
  <si>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</si>
  <si>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</si>
  <si>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</si>
  <si>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</si>
  <si>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</si>
  <si>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</si>
  <si>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</si>
  <si>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</si>
  <si>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</si>
  <si>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</si>
  <si>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</si>
  <si>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</si>
  <si>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</si>
  <si>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</si>
  <si>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</si>
  <si>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</si>
  <si>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</si>
  <si>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</si>
  <si>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</si>
  <si>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</si>
  <si>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</si>
  <si>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</si>
  <si>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</si>
  <si>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</si>
  <si>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</si>
  <si>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</si>
  <si>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</si>
  <si>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</si>
  <si>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</si>
  <si>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</si>
  <si>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</si>
  <si>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</si>
  <si>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</si>
  <si>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</si>
  <si>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</si>
  <si>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</si>
  <si>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</si>
  <si>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</si>
  <si>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</si>
  <si>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</si>
  <si>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</si>
  <si>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</si>
  <si>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</si>
  <si>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</si>
  <si>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</si>
  <si>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</si>
  <si>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</si>
  <si>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</si>
  <si>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</si>
  <si>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</si>
  <si>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</si>
  <si>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</si>
  <si>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</si>
  <si>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</si>
  <si>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</si>
  <si>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</si>
  <si>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</si>
  <si>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</si>
  <si>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</si>
  <si>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</si>
  <si>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</si>
  <si>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</si>
  <si>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</si>
  <si>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</si>
  <si>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</si>
  <si>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</si>
  <si>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</si>
  <si>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</si>
  <si>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</si>
  <si>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</si>
  <si>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</si>
  <si>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</si>
  <si>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</si>
  <si>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</si>
  <si>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</si>
  <si>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</si>
  <si>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</si>
  <si>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</si>
  <si>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</si>
  <si>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</si>
  <si>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</si>
  <si>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</si>
  <si>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</si>
  <si>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</si>
  <si>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</si>
  <si>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</si>
  <si>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</si>
  <si>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</si>
  <si>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</si>
  <si>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</si>
  <si>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</si>
  <si>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</si>
  <si>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</si>
  <si>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</si>
  <si>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</si>
  <si>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</si>
  <si>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</si>
  <si>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</si>
  <si>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</si>
  <si>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</si>
  <si>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</si>
  <si>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</si>
  <si>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</si>
  <si>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</si>
  <si>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</si>
  <si>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</si>
  <si>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</si>
  <si>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</si>
  <si>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</si>
  <si>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</si>
  <si>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</si>
  <si>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</si>
  <si>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</si>
  <si>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</si>
  <si>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</si>
  <si>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</si>
  <si>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</si>
  <si>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</si>
  <si>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</si>
  <si>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</si>
  <si>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</si>
  <si>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</si>
  <si>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</si>
  <si>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</si>
  <si>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</si>
  <si>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</si>
  <si>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</si>
  <si>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</si>
  <si>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</si>
  <si>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</si>
  <si>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</si>
  <si>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</si>
  <si>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</si>
  <si>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</si>
  <si>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</si>
  <si>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</si>
  <si>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</si>
  <si>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</si>
  <si>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</si>
  <si>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</si>
  <si>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</si>
  <si>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</si>
  <si>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</si>
  <si>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</si>
  <si>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</si>
  <si>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</si>
  <si>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</si>
  <si>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</si>
  <si>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</si>
  <si>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</si>
  <si>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</si>
  <si>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</si>
  <si>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</si>
  <si>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</si>
  <si>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</si>
  <si>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</si>
  <si>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</si>
  <si>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</si>
  <si>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</si>
  <si>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</si>
  <si>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</si>
  <si>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</si>
  <si>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</si>
  <si>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</si>
  <si>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</si>
  <si>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</si>
  <si>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</si>
  <si>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</si>
  <si>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</si>
  <si>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</si>
  <si>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</si>
  <si>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</si>
  <si>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</si>
  <si>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</si>
  <si>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</si>
  <si>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</si>
  <si>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</si>
  <si>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</si>
  <si>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</si>
  <si>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</si>
  <si>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</si>
  <si>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</si>
  <si>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</si>
  <si>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</si>
  <si>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</si>
  <si>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</si>
  <si>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</si>
  <si>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</si>
  <si>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</si>
  <si>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</si>
  <si>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</si>
  <si>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</si>
  <si>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</si>
  <si>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</si>
  <si>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</si>
  <si>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</si>
  <si>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</si>
  <si>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</si>
  <si>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</si>
  <si>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</si>
  <si>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</si>
  <si>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</si>
  <si>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</si>
  <si>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</si>
  <si>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</si>
  <si>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</si>
  <si>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</si>
  <si>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</si>
  <si>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</si>
  <si>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</si>
  <si>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</si>
  <si>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</si>
  <si>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</si>
  <si>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</si>
  <si>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</si>
  <si>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</si>
  <si>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</si>
  <si>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</si>
  <si>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</si>
  <si>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</si>
  <si>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</si>
  <si>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</si>
  <si>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</si>
  <si>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</si>
  <si>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</si>
  <si>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</si>
  <si>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</si>
  <si>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</si>
  <si>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</si>
  <si>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</si>
  <si>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</si>
  <si>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</si>
  <si>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</si>
  <si>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</si>
  <si>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</si>
  <si>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</si>
  <si>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</si>
  <si>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</si>
  <si>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</si>
  <si>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</si>
  <si>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</si>
  <si>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</si>
  <si>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</si>
  <si>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</si>
  <si>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</si>
  <si>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</si>
  <si>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</si>
  <si>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</si>
  <si>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</si>
  <si>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</si>
  <si>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</si>
  <si>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</si>
  <si>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</si>
  <si>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</si>
  <si>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</si>
  <si>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</si>
  <si>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</si>
  <si>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</si>
  <si>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</si>
  <si>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</si>
  <si>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</si>
  <si>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</si>
  <si>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</si>
  <si>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</si>
  <si>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</si>
  <si>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</si>
  <si>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</si>
  <si>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</si>
  <si>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</si>
  <si>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</si>
  <si>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</si>
  <si>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</si>
  <si>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</si>
  <si>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</si>
  <si>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</si>
  <si>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</si>
  <si>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</si>
  <si>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</si>
  <si>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</si>
  <si>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</si>
  <si>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</si>
  <si>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</si>
  <si>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</si>
  <si>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</si>
  <si>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</si>
  <si>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</si>
  <si>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</si>
  <si>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</si>
  <si>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</si>
  <si>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</si>
  <si>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</si>
  <si>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</si>
  <si>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</si>
  <si>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</si>
  <si>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</si>
  <si>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</si>
  <si>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</si>
  <si>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</si>
  <si>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</si>
  <si>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</si>
  <si>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</si>
  <si>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</si>
  <si>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</si>
  <si>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</si>
  <si>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</si>
  <si>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</si>
  <si>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</si>
  <si>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</si>
  <si>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</si>
  <si>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</si>
  <si>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</si>
  <si>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</si>
  <si>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</si>
  <si>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</si>
  <si>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</si>
  <si>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</si>
  <si>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</si>
  <si>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</si>
  <si>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</si>
  <si>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</si>
  <si>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</si>
  <si>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</si>
  <si>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</si>
  <si>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</si>
  <si>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</si>
  <si>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</si>
  <si>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</si>
  <si>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</si>
  <si>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</si>
  <si>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</si>
  <si>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</si>
  <si>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</si>
  <si>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</si>
  <si>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</si>
  <si>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</si>
  <si>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</si>
  <si>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</si>
  <si>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</si>
  <si>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</si>
  <si>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</si>
  <si>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</si>
  <si>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</si>
  <si>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</si>
  <si>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</si>
  <si>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</si>
  <si>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</si>
  <si>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</si>
  <si>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</si>
  <si>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</si>
  <si>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</si>
  <si>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</si>
  <si>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</si>
  <si>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</si>
  <si>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</si>
  <si>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</si>
  <si>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</si>
  <si>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</si>
  <si>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</si>
  <si>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</si>
  <si>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</si>
  <si>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</si>
  <si>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</si>
  <si>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</si>
  <si>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</si>
  <si>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</si>
  <si>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</si>
  <si>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</si>
  <si>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</si>
  <si>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</si>
  <si>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</si>
  <si>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</si>
  <si>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</si>
  <si>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</si>
  <si>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</si>
  <si>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</si>
  <si>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</si>
  <si>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</si>
  <si>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</si>
  <si>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</si>
  <si>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</si>
  <si>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</si>
  <si>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</si>
  <si>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</si>
  <si>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</si>
  <si>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</si>
  <si>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</si>
  <si>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</si>
  <si>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</si>
  <si>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</si>
  <si>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</si>
  <si>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</si>
  <si>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</si>
  <si>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</si>
  <si>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</si>
  <si>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</si>
  <si>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</si>
  <si>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</si>
  <si>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</si>
  <si>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</si>
  <si>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</si>
  <si>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</si>
  <si>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</si>
  <si>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</si>
  <si>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</si>
  <si>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</si>
  <si>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</si>
  <si>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</si>
  <si>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</si>
  <si>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</si>
  <si>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</si>
  <si>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</si>
  <si>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</si>
  <si>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</si>
  <si>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</si>
  <si>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</si>
  <si>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</si>
  <si>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</si>
  <si>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</si>
  <si>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</si>
  <si>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</si>
  <si>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</si>
  <si>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</si>
  <si>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</si>
  <si>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</si>
  <si>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</si>
  <si>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</si>
  <si>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</si>
  <si>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</si>
  <si>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</si>
  <si>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</si>
  <si>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</si>
  <si>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</si>
  <si>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</si>
  <si>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</si>
  <si>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</si>
  <si>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</si>
  <si>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</si>
  <si>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</si>
  <si>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</si>
  <si>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</si>
  <si>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</si>
  <si>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</si>
  <si>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</si>
  <si>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</si>
  <si>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</si>
  <si>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</si>
  <si>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</si>
  <si>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</si>
  <si>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</si>
  <si>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</si>
  <si>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</si>
  <si>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</si>
  <si>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</si>
  <si>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</si>
  <si>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</si>
  <si>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</si>
  <si>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</si>
  <si>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</si>
  <si>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</si>
  <si>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</si>
  <si>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</si>
  <si>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</si>
  <si>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</si>
  <si>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</si>
  <si>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</si>
  <si>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</si>
  <si>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</si>
  <si>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</si>
  <si>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</si>
  <si>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</si>
  <si>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</si>
  <si>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</si>
  <si>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</si>
  <si>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</si>
  <si>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</si>
  <si>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</si>
  <si>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</si>
  <si>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</si>
  <si>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</si>
  <si>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</si>
  <si>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</si>
  <si>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</si>
  <si>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</si>
  <si>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</si>
  <si>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</si>
  <si>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</si>
  <si>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</si>
  <si>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</si>
  <si>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</si>
  <si>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</si>
  <si>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</si>
  <si>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</si>
  <si>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</si>
  <si>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</si>
  <si>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</si>
  <si>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</si>
  <si>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</si>
  <si>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</si>
  <si>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</si>
  <si>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</si>
  <si>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</si>
  <si>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</si>
  <si>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</si>
  <si>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</si>
  <si>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</si>
  <si>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</si>
  <si>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</si>
  <si>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</si>
  <si>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</si>
  <si>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</si>
  <si>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</si>
  <si>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</si>
  <si>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</si>
  <si>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</si>
  <si>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</si>
  <si>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</si>
  <si>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</si>
  <si>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</si>
  <si>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</si>
  <si>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</si>
  <si>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</si>
  <si>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</si>
  <si>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</si>
  <si>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</si>
  <si>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</si>
  <si>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</si>
  <si>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</si>
  <si>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</si>
  <si>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</si>
  <si>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</si>
  <si>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</si>
  <si>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</si>
  <si>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</si>
  <si>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</si>
  <si>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</si>
  <si>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</si>
  <si>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</si>
  <si>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</si>
  <si>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</si>
  <si>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</si>
  <si>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</si>
  <si>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</si>
  <si>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</si>
  <si>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</si>
  <si>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</si>
  <si>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</si>
  <si>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</si>
  <si>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</si>
  <si>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</si>
  <si>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</si>
  <si>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</si>
  <si>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</si>
  <si>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</si>
  <si>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</si>
  <si>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</si>
  <si>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</si>
  <si>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</si>
  <si>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</si>
  <si>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</si>
  <si>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</si>
  <si>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</si>
  <si>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</si>
  <si>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</si>
  <si>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</si>
  <si>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</si>
  <si>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</si>
  <si>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</si>
  <si>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</si>
  <si>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</si>
  <si>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</si>
  <si>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</si>
  <si>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</si>
  <si>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</si>
  <si>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</si>
  <si>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</si>
  <si>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</si>
  <si>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</si>
  <si>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</si>
  <si>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</si>
  <si>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</si>
  <si>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</si>
  <si>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</si>
  <si>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</si>
  <si>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</si>
  <si>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</si>
  <si>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</si>
  <si>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</si>
  <si>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</si>
  <si>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</si>
  <si>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</si>
  <si>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</si>
  <si>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</si>
  <si>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</si>
  <si>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</si>
  <si>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</si>
  <si>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</si>
  <si>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</si>
  <si>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</si>
  <si>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</si>
  <si>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</si>
  <si>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</si>
  <si>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</si>
  <si>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</si>
  <si>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</si>
  <si>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</si>
  <si>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</si>
  <si>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</si>
  <si>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</si>
  <si>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</si>
  <si>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</si>
  <si>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</si>
  <si>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</si>
  <si>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</si>
  <si>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</si>
  <si>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</si>
  <si>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</si>
  <si>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</si>
  <si>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</si>
  <si>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</si>
  <si>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</si>
  <si>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</si>
  <si>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</si>
  <si>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</si>
  <si>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</si>
  <si>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</si>
  <si>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</si>
  <si>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</si>
  <si>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</si>
  <si>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</si>
  <si>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</si>
  <si>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</si>
  <si>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</si>
  <si>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</si>
  <si>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</si>
  <si>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</si>
  <si>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</si>
  <si>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</si>
  <si>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</si>
  <si>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</si>
  <si>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</si>
  <si>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</si>
  <si>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</si>
  <si>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</si>
  <si>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</si>
  <si>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</si>
  <si>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</si>
  <si>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</si>
  <si>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</si>
  <si>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</si>
  <si>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</si>
  <si>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</si>
  <si>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</si>
  <si>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</si>
  <si>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</si>
  <si>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</si>
  <si>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</si>
  <si>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</si>
  <si>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</si>
  <si>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</si>
  <si>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</si>
  <si>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</si>
  <si>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</si>
  <si>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</si>
  <si>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</si>
  <si>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</si>
  <si>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</si>
  <si>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</si>
  <si>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</si>
  <si>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</si>
  <si>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</si>
  <si>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</si>
  <si>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</si>
  <si>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</si>
  <si>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</si>
  <si>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</si>
  <si>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</si>
  <si>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</si>
  <si>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</si>
  <si>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</si>
  <si>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</si>
  <si>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</si>
  <si>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</si>
  <si>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</si>
  <si>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</si>
  <si>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</si>
  <si>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</si>
  <si>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</si>
  <si>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</si>
  <si>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</si>
  <si>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</si>
  <si>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</si>
  <si>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</si>
  <si>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</si>
  <si>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</si>
  <si>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</si>
  <si>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</si>
  <si>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</si>
  <si>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</si>
  <si>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</si>
  <si>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</si>
  <si>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</si>
  <si>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</si>
  <si>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</si>
  <si>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</si>
  <si>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</si>
  <si>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</si>
  <si>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</si>
  <si>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</si>
  <si>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</si>
  <si>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</si>
  <si>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</si>
  <si>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</si>
  <si>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</si>
  <si>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</si>
  <si>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</si>
  <si>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</si>
  <si>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</si>
  <si>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</si>
  <si>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</si>
  <si>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</si>
  <si>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</si>
  <si>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</si>
  <si>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</si>
  <si>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</si>
  <si>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</si>
  <si>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</si>
  <si>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</si>
  <si>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</si>
  <si>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</si>
  <si>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</si>
  <si>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</si>
  <si>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</si>
  <si>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</si>
  <si>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</si>
  <si>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</si>
  <si>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</si>
  <si>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</si>
  <si>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</si>
  <si>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</si>
  <si>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</si>
  <si>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</si>
  <si>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</si>
  <si>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</si>
  <si>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</si>
  <si>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</si>
  <si>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</si>
  <si>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</si>
  <si>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</si>
  <si>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</si>
  <si>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</si>
  <si>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</si>
  <si>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</si>
  <si>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</si>
  <si>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</si>
  <si>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</si>
  <si>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</si>
  <si>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</si>
  <si>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</si>
  <si>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</si>
  <si>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</si>
  <si>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</si>
  <si>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</si>
  <si>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</si>
  <si>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</si>
  <si>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</si>
  <si>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</si>
  <si>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</si>
  <si>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</si>
  <si>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</si>
  <si>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</si>
  <si>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</si>
  <si>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</si>
  <si>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</si>
  <si>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</si>
  <si>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</si>
  <si>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</si>
  <si>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</si>
  <si>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</si>
  <si>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</si>
  <si>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</si>
  <si>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</si>
  <si>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</si>
  <si>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</si>
  <si>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</si>
  <si>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</si>
  <si>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</si>
  <si>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</si>
  <si>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</si>
  <si>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</si>
  <si>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</si>
  <si>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</si>
  <si>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</si>
  <si>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</si>
  <si>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</si>
  <si>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</si>
  <si>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</si>
  <si>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</si>
  <si>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</si>
  <si>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</si>
  <si>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</si>
  <si>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</si>
  <si>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</si>
  <si>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</si>
  <si>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</si>
  <si>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</si>
  <si>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</si>
  <si>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</si>
  <si>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</si>
  <si>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</si>
  <si>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</si>
  <si>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</si>
  <si>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</si>
  <si>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</si>
  <si>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</si>
  <si>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</si>
  <si>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</si>
  <si>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</si>
  <si>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</si>
  <si>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</si>
  <si>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</si>
  <si>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</si>
  <si>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</si>
  <si>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</si>
  <si>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</si>
  <si>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</si>
  <si>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</si>
  <si>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</si>
  <si>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</si>
  <si>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</si>
  <si>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</si>
  <si>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</si>
  <si>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</si>
  <si>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</si>
  <si>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</si>
  <si>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</si>
  <si>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</si>
  <si>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</si>
  <si>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</si>
  <si>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</si>
  <si>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</si>
  <si>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</si>
  <si>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</si>
  <si>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</si>
  <si>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</si>
  <si>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</si>
  <si>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</si>
  <si>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</si>
  <si>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</si>
  <si>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</si>
  <si>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</si>
  <si>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</si>
  <si>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</si>
  <si>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</si>
  <si>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</si>
  <si>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</si>
  <si>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</si>
  <si>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</si>
  <si>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</si>
  <si>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</si>
  <si>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</si>
  <si>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</si>
  <si>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</si>
  <si>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</si>
  <si>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</si>
  <si>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</si>
  <si>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</si>
  <si>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</si>
  <si>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</si>
  <si>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</si>
  <si>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</si>
  <si>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</si>
  <si>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</si>
  <si>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</si>
  <si>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</si>
  <si>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</si>
  <si>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</si>
  <si>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</si>
  <si>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</si>
  <si>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</si>
  <si>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</si>
  <si>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</si>
  <si>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</si>
  <si>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</si>
  <si>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</si>
  <si>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</si>
  <si>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</si>
  <si>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</si>
  <si>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</si>
  <si>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</si>
  <si>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</si>
  <si>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</si>
  <si>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</si>
  <si>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</si>
  <si>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</si>
  <si>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</si>
  <si>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</si>
  <si>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</si>
  <si>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</si>
  <si>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</si>
  <si>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</si>
  <si>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</si>
  <si>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</si>
  <si>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</si>
  <si>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</si>
  <si>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</si>
  <si>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</si>
  <si>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</si>
  <si>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</si>
  <si>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</si>
  <si>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</si>
  <si>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</si>
  <si>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</si>
  <si>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</si>
  <si>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</si>
  <si>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</si>
  <si>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</si>
  <si>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</si>
  <si>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</si>
  <si>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</si>
  <si>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</si>
  <si>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</si>
  <si>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</si>
  <si>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</si>
  <si>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</si>
  <si>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</si>
  <si>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</si>
  <si>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</si>
  <si>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</si>
  <si>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</si>
  <si>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</si>
  <si>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</si>
  <si>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</si>
  <si>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</si>
  <si>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</si>
  <si>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</si>
  <si>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</si>
  <si>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</si>
  <si>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</si>
  <si>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</si>
  <si>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</si>
  <si>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</si>
  <si>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</si>
  <si>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</si>
  <si>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</si>
  <si>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</si>
  <si>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</si>
  <si>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</si>
  <si>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</si>
  <si>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</si>
  <si>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</si>
  <si>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</si>
  <si>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</si>
  <si>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</si>
  <si>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</si>
  <si>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</si>
  <si>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</si>
  <si>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</si>
  <si>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</si>
  <si>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</si>
  <si>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</si>
  <si>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</si>
  <si>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</si>
  <si>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</si>
  <si>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</si>
  <si>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</si>
  <si>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</si>
  <si>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</si>
  <si>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</si>
  <si>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</si>
  <si>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</si>
  <si>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</si>
  <si>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</si>
  <si>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</si>
  <si>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</si>
  <si>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</si>
  <si>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</si>
  <si>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</si>
  <si>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</si>
  <si>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</si>
  <si>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</si>
  <si>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</si>
  <si>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</si>
  <si>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</si>
  <si>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</si>
  <si>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</si>
  <si>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</si>
  <si>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</si>
  <si>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</si>
  <si>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</si>
  <si>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</si>
  <si>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</si>
  <si>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</si>
  <si>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</si>
  <si>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</si>
  <si>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</si>
  <si>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</si>
  <si>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</si>
  <si>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</si>
  <si>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</si>
  <si>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</si>
  <si>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</si>
  <si>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</si>
  <si>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</si>
  <si>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</si>
  <si>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</si>
  <si>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</si>
  <si>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</si>
  <si>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</si>
  <si>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</si>
  <si>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</si>
  <si>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</si>
  <si>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</si>
  <si>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</si>
  <si>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</si>
  <si>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</si>
  <si>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</si>
  <si>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</si>
  <si>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</si>
  <si>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</si>
  <si>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</si>
  <si>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</si>
  <si>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</si>
  <si>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</si>
  <si>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</si>
  <si>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</si>
  <si>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</si>
  <si>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</si>
  <si>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</si>
  <si>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</si>
  <si>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</si>
  <si>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</si>
  <si>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</si>
  <si>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</si>
  <si>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</si>
  <si>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</si>
  <si>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</si>
  <si>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</si>
  <si>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</si>
  <si>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</si>
  <si>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</si>
  <si>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</si>
  <si>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</si>
  <si>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</si>
  <si>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</si>
  <si>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</si>
  <si>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</si>
  <si>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</si>
  <si>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</si>
  <si>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</si>
  <si>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</si>
  <si>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</si>
  <si>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</si>
  <si>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</si>
  <si>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</si>
  <si>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</si>
  <si>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</si>
  <si>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</si>
  <si>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</si>
  <si>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</si>
  <si>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</si>
  <si>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</si>
  <si>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</si>
  <si>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</si>
  <si>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</si>
  <si>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</si>
  <si>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</si>
  <si>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</si>
  <si>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</si>
  <si>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</si>
  <si>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</si>
  <si>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</si>
  <si>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</si>
  <si>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</si>
  <si>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</si>
  <si>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</si>
  <si>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</si>
  <si>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</si>
  <si>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</si>
  <si>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</si>
  <si>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</si>
  <si>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</si>
  <si>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</si>
  <si>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</si>
  <si>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</si>
  <si>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</si>
  <si>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</si>
  <si>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</si>
  <si>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</si>
  <si>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</si>
  <si>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</si>
  <si>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</si>
  <si>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</si>
  <si>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</si>
  <si>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</si>
  <si>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</si>
  <si>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</si>
  <si>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</si>
  <si>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</si>
  <si>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</si>
  <si>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</si>
  <si>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</si>
  <si>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</si>
  <si>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</si>
  <si>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</si>
  <si>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</si>
  <si>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</si>
  <si>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</si>
  <si>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</si>
  <si>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</si>
  <si>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</si>
  <si>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</si>
  <si>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</si>
  <si>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</si>
  <si>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</si>
  <si>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</si>
  <si>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</si>
  <si>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</si>
  <si>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</si>
  <si>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</si>
  <si>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</si>
  <si>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</si>
  <si>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</si>
  <si>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</si>
  <si>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</si>
  <si>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</si>
  <si>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</si>
  <si>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</si>
  <si>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</si>
  <si>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</si>
  <si>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</si>
  <si>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</si>
  <si>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</si>
  <si>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</si>
  <si>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</si>
  <si>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</si>
  <si>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</si>
  <si>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</si>
  <si>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</si>
  <si>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</si>
  <si>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</si>
  <si>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</si>
  <si>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</si>
  <si>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</si>
  <si>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</si>
  <si>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</si>
  <si>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</si>
  <si>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</si>
  <si>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</si>
  <si>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</si>
  <si>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</si>
  <si>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</si>
  <si>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</si>
  <si>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</si>
  <si>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</si>
  <si>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</si>
  <si>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</si>
  <si>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</si>
  <si>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</si>
  <si>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</si>
  <si>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</si>
  <si>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</si>
  <si>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</si>
  <si>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</si>
  <si>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</si>
  <si>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</si>
  <si>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</si>
  <si>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</si>
  <si>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</si>
  <si>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</si>
  <si>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</si>
  <si>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</si>
  <si>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</si>
  <si>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</si>
  <si>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</si>
  <si>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</si>
  <si>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</si>
  <si>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</si>
  <si>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</si>
  <si>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</si>
  <si>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</si>
  <si>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</si>
  <si>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</si>
  <si>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</si>
  <si>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</si>
  <si>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</si>
  <si>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</si>
  <si>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</si>
  <si>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</si>
  <si>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</si>
  <si>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</si>
  <si>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</si>
  <si>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</si>
  <si>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</si>
  <si>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</si>
  <si>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</si>
  <si>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</si>
  <si>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</si>
  <si>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</si>
  <si>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</si>
  <si>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</si>
  <si>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</si>
  <si>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</si>
  <si>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</si>
  <si>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</si>
  <si>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</si>
  <si>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</si>
  <si>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</si>
  <si>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</si>
  <si>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</si>
  <si>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</si>
  <si>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</si>
  <si>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</si>
  <si>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</si>
  <si>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</si>
  <si>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</si>
  <si>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</si>
  <si>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</si>
  <si>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</si>
  <si>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</si>
  <si>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</si>
  <si>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</si>
  <si>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</si>
  <si>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</si>
  <si>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</si>
  <si>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</si>
  <si>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</si>
  <si>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</si>
  <si>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</si>
  <si>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</si>
  <si>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</si>
  <si>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</si>
  <si>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</si>
  <si>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</si>
  <si>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</si>
  <si>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</si>
  <si>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</si>
  <si>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</si>
  <si>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</si>
  <si>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</si>
  <si>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</si>
  <si>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</si>
  <si>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</si>
  <si>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</si>
  <si>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</si>
  <si>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</si>
  <si>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</si>
  <si>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</si>
  <si>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</si>
  <si>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</si>
  <si>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</si>
  <si>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</si>
  <si>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</si>
  <si>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</si>
  <si>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</si>
  <si>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</si>
  <si>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</si>
  <si>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</si>
  <si>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</si>
  <si>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</si>
  <si>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</si>
  <si>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</si>
  <si>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</si>
  <si>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</si>
  <si>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</si>
  <si>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</si>
  <si>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</si>
  <si>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</si>
  <si>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</si>
  <si>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</si>
  <si>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</si>
  <si>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</si>
  <si>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</si>
  <si>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</si>
  <si>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</si>
  <si>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</si>
  <si>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</si>
  <si>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</si>
  <si>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</si>
  <si>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</si>
  <si>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</si>
  <si>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</si>
  <si>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</si>
  <si>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</si>
  <si>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</si>
  <si>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</si>
  <si>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</si>
  <si>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</si>
  <si>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</si>
  <si>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</si>
  <si>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</si>
  <si>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</si>
  <si>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</si>
  <si>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</si>
  <si>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</si>
  <si>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</si>
  <si>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</si>
  <si>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</si>
  <si>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</si>
  <si>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</si>
  <si>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</si>
  <si>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</si>
  <si>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</si>
  <si>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</si>
  <si>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</si>
  <si>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</si>
  <si>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</si>
  <si>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</si>
  <si>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</si>
  <si>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</si>
  <si>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</si>
  <si>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</si>
  <si>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</si>
  <si>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</si>
  <si>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</si>
  <si>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</si>
  <si>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</si>
  <si>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</si>
  <si>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</si>
  <si>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</si>
  <si>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</si>
  <si>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</si>
  <si>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</si>
  <si>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</si>
  <si>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</si>
  <si>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</si>
  <si>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</si>
  <si>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</si>
  <si>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</si>
  <si>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</si>
  <si>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</si>
  <si>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</si>
  <si>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</si>
  <si>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</si>
  <si>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</si>
  <si>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</si>
  <si>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</si>
  <si>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</si>
  <si>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</si>
  <si>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</si>
  <si>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</si>
  <si>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</si>
  <si>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</si>
  <si>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</si>
  <si>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</si>
  <si>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</si>
  <si>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</si>
  <si>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</si>
  <si>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</si>
  <si>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</si>
  <si>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</si>
  <si>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</si>
  <si>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</si>
  <si>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</si>
  <si>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</si>
  <si>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</si>
  <si>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</si>
  <si>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</si>
  <si>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</si>
  <si>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</si>
  <si>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</si>
  <si>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</si>
  <si>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</si>
  <si>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</si>
  <si>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</si>
  <si>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</si>
  <si>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</si>
  <si>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</si>
  <si>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</si>
  <si>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</si>
  <si>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</si>
  <si>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</si>
  <si>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</si>
  <si>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</si>
  <si>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</si>
  <si>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</si>
  <si>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</si>
  <si>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</si>
  <si>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</si>
  <si>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</si>
  <si>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</si>
  <si>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</si>
  <si>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</si>
  <si>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</si>
  <si>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</si>
  <si>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</si>
  <si>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</si>
  <si>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</si>
  <si>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</si>
  <si>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</si>
  <si>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</si>
  <si>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</si>
  <si>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</si>
  <si>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</si>
  <si>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</si>
  <si>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</si>
  <si>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</si>
  <si>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</si>
  <si>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</si>
  <si>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</si>
  <si>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</si>
  <si>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</si>
  <si>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</si>
  <si>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</si>
  <si>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</si>
  <si>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</si>
  <si>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</si>
  <si>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</si>
  <si>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</si>
  <si>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</si>
  <si>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</si>
  <si>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</si>
  <si>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</si>
  <si>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</si>
  <si>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</si>
  <si>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</si>
  <si>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</si>
  <si>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</si>
  <si>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</si>
  <si>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</si>
  <si>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</si>
  <si>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</si>
  <si>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</si>
  <si>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</si>
  <si>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</si>
  <si>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</si>
  <si>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</si>
  <si>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</si>
  <si>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</si>
  <si>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</si>
  <si>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</si>
  <si>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</si>
  <si>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</si>
  <si>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</si>
  <si>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</si>
  <si>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</si>
  <si>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</si>
  <si>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</si>
  <si>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</si>
  <si>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</si>
  <si>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</si>
  <si>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</si>
  <si>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</si>
  <si>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</si>
  <si>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</si>
  <si>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</si>
  <si>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</si>
  <si>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</si>
  <si>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</si>
  <si>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</si>
  <si>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</si>
  <si>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</si>
  <si>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</si>
  <si>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</si>
  <si>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</si>
  <si>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</si>
  <si>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</si>
  <si>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</si>
  <si>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</si>
  <si>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</si>
  <si>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</si>
  <si>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</si>
  <si>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</si>
  <si>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</si>
  <si>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</si>
  <si>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</si>
  <si>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</si>
  <si>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</si>
  <si>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</si>
  <si>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</si>
  <si>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</si>
  <si>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</si>
  <si>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</si>
  <si>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</si>
  <si>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</si>
  <si>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</si>
  <si>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</si>
  <si>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</si>
  <si>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</si>
  <si>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</si>
  <si>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</si>
  <si>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</si>
  <si>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</si>
  <si>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</si>
  <si>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</si>
  <si>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</si>
  <si>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</si>
  <si>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</si>
  <si>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</si>
  <si>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</si>
  <si>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</si>
  <si>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</si>
  <si>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</si>
  <si>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</si>
  <si>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</si>
  <si>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</si>
  <si>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</si>
  <si>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</si>
  <si>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</si>
  <si>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</si>
  <si>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</si>
  <si>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</si>
  <si>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</si>
  <si>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</si>
  <si>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</si>
  <si>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</si>
  <si>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</si>
  <si>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</si>
  <si>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</si>
  <si>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</si>
  <si>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</si>
  <si>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</si>
  <si>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</si>
  <si>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</si>
  <si>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</si>
  <si>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</si>
  <si>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</si>
  <si>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</si>
  <si>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</si>
  <si>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</si>
  <si>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</si>
  <si>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</si>
  <si>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</si>
  <si>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</si>
  <si>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</si>
  <si>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</si>
  <si>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</si>
  <si>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</si>
  <si>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</si>
  <si>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</si>
  <si>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</si>
  <si>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</si>
  <si>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</si>
  <si>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</si>
  <si>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</si>
  <si>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</si>
  <si>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</si>
  <si>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</si>
  <si>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</si>
  <si>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</si>
  <si>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</si>
  <si>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</si>
  <si>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</si>
  <si>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</si>
  <si>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</si>
  <si>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</si>
  <si>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</si>
  <si>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</si>
  <si>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</si>
  <si>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</si>
  <si>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</si>
  <si>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</si>
  <si>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</si>
  <si>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</si>
  <si>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</si>
  <si>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</si>
  <si>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</si>
  <si>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</si>
  <si>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</si>
  <si>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</si>
  <si>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</si>
  <si>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</si>
  <si>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</si>
  <si>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</si>
  <si>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</si>
  <si>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</si>
  <si>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</si>
  <si>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</si>
  <si>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</si>
  <si>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</si>
  <si>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</si>
  <si>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</si>
  <si>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</si>
  <si>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</si>
  <si>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</si>
  <si>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</si>
  <si>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</si>
  <si>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</si>
  <si>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</si>
  <si>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</si>
  <si>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</si>
  <si>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</si>
  <si>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</si>
  <si>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</si>
  <si>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</si>
  <si>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</si>
  <si>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</si>
  <si>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</si>
  <si>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</si>
  <si>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</si>
  <si>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</si>
  <si>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</si>
  <si>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</si>
  <si>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</si>
  <si>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</si>
  <si>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</si>
  <si>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</si>
  <si>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</si>
  <si>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</si>
  <si>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</si>
  <si>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</si>
  <si>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</si>
  <si>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</si>
  <si>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</si>
  <si>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</si>
  <si>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</si>
  <si>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</si>
  <si>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</si>
  <si>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</si>
  <si>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</si>
  <si>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</si>
  <si>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</si>
  <si>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</si>
  <si>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</si>
  <si>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</si>
  <si>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</si>
  <si>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</si>
  <si>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</si>
  <si>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</si>
  <si>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</si>
  <si>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</si>
  <si>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</si>
  <si>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</si>
  <si>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</si>
  <si>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</si>
  <si>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</si>
  <si>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</si>
  <si>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</si>
  <si>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</si>
  <si>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</si>
  <si>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</si>
  <si>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</si>
  <si>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</si>
  <si>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</si>
  <si>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</si>
  <si>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</si>
  <si>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</si>
  <si>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</si>
  <si>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</si>
  <si>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</si>
  <si>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</si>
  <si>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</si>
  <si>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</si>
  <si>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</si>
  <si>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</si>
  <si>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</si>
  <si>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</si>
  <si>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</si>
  <si>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</si>
  <si>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</si>
  <si>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</si>
  <si>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</si>
  <si>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</si>
  <si>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</si>
  <si>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</si>
  <si>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</si>
  <si>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</si>
  <si>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</si>
  <si>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</si>
  <si>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</si>
  <si>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</si>
  <si>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</si>
  <si>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</si>
  <si>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</si>
  <si>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</si>
  <si>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</si>
  <si>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</si>
  <si>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</si>
  <si>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</si>
  <si>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</si>
  <si>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</si>
  <si>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</si>
  <si>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</si>
  <si>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</si>
  <si>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</si>
  <si>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</si>
  <si>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</si>
  <si>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</si>
  <si>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</si>
  <si>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</si>
  <si>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</si>
  <si>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</si>
  <si>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</si>
  <si>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</si>
  <si>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</si>
  <si>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</si>
  <si>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</si>
  <si>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</si>
  <si>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</si>
  <si>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</si>
  <si>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</si>
  <si>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</si>
  <si>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</si>
  <si>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</si>
  <si>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</si>
  <si>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</si>
  <si>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</si>
  <si>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</si>
  <si>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</si>
  <si>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</si>
  <si>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</si>
  <si>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</si>
  <si>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</si>
  <si>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</si>
  <si>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</si>
  <si>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</si>
  <si>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</si>
  <si>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</si>
  <si>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</si>
  <si>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</si>
  <si>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</si>
  <si>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</si>
  <si>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</si>
  <si>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</si>
  <si>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</si>
  <si>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</si>
  <si>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</si>
  <si>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</si>
  <si>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</si>
  <si>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</si>
  <si>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</si>
  <si>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</si>
  <si>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</si>
  <si>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</si>
  <si>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</si>
  <si>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</si>
  <si>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</si>
  <si>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</si>
  <si>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</si>
  <si>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</si>
  <si>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</si>
  <si>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</si>
  <si>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</si>
  <si>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</si>
  <si>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</si>
  <si>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</si>
  <si>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</si>
  <si>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</si>
  <si>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</si>
  <si>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</si>
  <si>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</si>
  <si>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</si>
  <si>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</si>
  <si>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</si>
  <si>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</si>
  <si>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</si>
  <si>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</si>
  <si>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</si>
  <si>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</si>
  <si>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</si>
  <si>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</si>
  <si>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</si>
  <si>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</si>
  <si>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</si>
  <si>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</si>
  <si>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</si>
  <si>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</si>
  <si>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</si>
  <si>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</si>
  <si>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</si>
  <si>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</si>
  <si>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</si>
  <si>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</si>
  <si>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</si>
  <si>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</si>
  <si>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</si>
  <si>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</si>
  <si>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</si>
  <si>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</si>
  <si>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</si>
  <si>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</si>
  <si>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</si>
  <si>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</si>
  <si>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</si>
  <si>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</si>
  <si>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</si>
  <si>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</si>
  <si>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</si>
  <si>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</si>
  <si>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</si>
  <si>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</si>
  <si>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</si>
  <si>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</si>
  <si>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</si>
  <si>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</si>
  <si>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</si>
  <si>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</si>
  <si>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</si>
  <si>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</si>
  <si>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</si>
  <si>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</si>
  <si>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</si>
  <si>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</si>
  <si>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</si>
  <si>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</si>
  <si>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</si>
  <si>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</si>
  <si>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</si>
  <si>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</si>
  <si>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</si>
  <si>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</si>
  <si>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</si>
  <si>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</si>
  <si>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</si>
  <si>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</si>
  <si>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</si>
  <si>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</si>
  <si>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</si>
  <si>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</si>
  <si>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</si>
  <si>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</si>
  <si>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</si>
  <si>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</si>
  <si>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</si>
  <si>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</si>
  <si>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</si>
  <si>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</si>
  <si>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</si>
  <si>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</si>
  <si>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</si>
  <si>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</si>
  <si>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</si>
  <si>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</si>
  <si>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</si>
  <si>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</si>
  <si>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</si>
  <si>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</si>
  <si>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</si>
  <si>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</si>
  <si>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</si>
  <si>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</si>
  <si>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</si>
  <si>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</si>
  <si>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</si>
  <si>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</si>
  <si>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</si>
  <si>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</si>
  <si>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</si>
  <si>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</si>
  <si>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</si>
  <si>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</si>
  <si>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</si>
  <si>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</si>
  <si>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</si>
  <si>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</si>
  <si>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</si>
  <si>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</si>
  <si>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</si>
  <si>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</si>
  <si>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</si>
  <si>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</si>
  <si>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</si>
  <si>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</si>
  <si>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</si>
  <si>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</si>
  <si>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</si>
  <si>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</si>
  <si>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</si>
  <si>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</si>
  <si>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</si>
  <si>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</si>
  <si>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</si>
  <si>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</si>
  <si>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</si>
  <si>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</si>
  <si>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</si>
  <si>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</si>
  <si>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</si>
  <si>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</si>
  <si>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</si>
  <si>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</si>
  <si>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</si>
  <si>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</si>
  <si>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</si>
  <si>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</si>
  <si>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</si>
  <si>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</si>
  <si>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</si>
  <si>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</si>
  <si>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</si>
  <si>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</si>
  <si>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</si>
  <si>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</si>
  <si>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</si>
  <si>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</si>
  <si>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</si>
  <si>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</si>
  <si>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</si>
  <si>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</si>
  <si>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</si>
  <si>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</si>
  <si>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</si>
  <si>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</si>
  <si>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</si>
  <si>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</si>
  <si>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</si>
  <si>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</si>
  <si>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</si>
  <si>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</si>
  <si>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</si>
  <si>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</si>
  <si>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</si>
  <si>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</si>
  <si>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</si>
  <si>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</si>
  <si>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</si>
  <si>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</si>
  <si>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</si>
  <si>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</si>
  <si>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</si>
  <si>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</si>
  <si>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</si>
  <si>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</si>
  <si>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</si>
  <si>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</si>
  <si>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</si>
  <si>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</si>
  <si>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</si>
  <si>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</si>
  <si>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</si>
  <si>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</si>
  <si>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</si>
  <si>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</si>
  <si>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</si>
  <si>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</si>
  <si>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</si>
  <si>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</si>
  <si>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</si>
  <si>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</si>
  <si>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</si>
  <si>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</si>
  <si>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</si>
  <si>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</si>
  <si>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</si>
  <si>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</si>
  <si>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</si>
  <si>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</si>
  <si>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</si>
  <si>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</si>
  <si>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</si>
  <si>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</si>
  <si>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</si>
  <si>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</si>
  <si>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</si>
  <si>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</si>
  <si>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</si>
  <si>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</si>
  <si>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</si>
  <si>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</si>
  <si>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</si>
  <si>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</si>
  <si>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</si>
  <si>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</si>
  <si>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</si>
  <si>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</si>
  <si>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</si>
  <si>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</si>
  <si>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</si>
  <si>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</si>
  <si>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</si>
  <si>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</si>
  <si>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</si>
  <si>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</si>
  <si>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</si>
  <si>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</si>
  <si>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</si>
  <si>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</si>
  <si>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</si>
  <si>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</si>
  <si>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</si>
  <si>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</si>
  <si>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</si>
  <si>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</si>
  <si>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</si>
  <si>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</si>
  <si>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</si>
  <si>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</si>
  <si>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</si>
  <si>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</si>
  <si>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</si>
  <si>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</si>
  <si>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</si>
  <si>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</si>
  <si>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</si>
  <si>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</si>
  <si>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</si>
  <si>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</si>
  <si>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</si>
  <si>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</si>
  <si>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</si>
  <si>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</si>
  <si>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</si>
  <si>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</si>
  <si>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</si>
  <si>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</si>
  <si>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</si>
  <si>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</si>
  <si>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</si>
  <si>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</si>
  <si>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</si>
  <si>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</si>
  <si>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</si>
  <si>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</si>
  <si>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</si>
  <si>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</si>
  <si>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</si>
  <si>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</si>
  <si>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</si>
  <si>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</si>
  <si>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</si>
  <si>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</si>
  <si>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</si>
  <si>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</si>
  <si>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</si>
  <si>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</si>
  <si>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</si>
  <si>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</si>
  <si>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</si>
  <si>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</si>
  <si>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</si>
  <si>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</si>
  <si>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</si>
  <si>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</si>
  <si>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</si>
  <si>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</si>
  <si>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</si>
  <si>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</si>
  <si>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</si>
  <si>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</si>
  <si>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</si>
  <si>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</si>
  <si>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</si>
  <si>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</si>
  <si>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</si>
  <si>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</si>
  <si>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</si>
  <si>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</si>
  <si>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</si>
  <si>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</si>
  <si>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</si>
  <si>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</si>
  <si>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</si>
  <si>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</si>
  <si>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</si>
  <si>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</si>
  <si>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</si>
  <si>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</si>
  <si>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</si>
  <si>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</si>
  <si>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</si>
  <si>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</si>
  <si>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</si>
  <si>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</si>
  <si>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</si>
  <si>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</si>
  <si>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</si>
  <si>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</si>
  <si>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</si>
  <si>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</si>
  <si>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</si>
  <si>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</si>
  <si>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</si>
  <si>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</si>
  <si>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</si>
  <si>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</si>
  <si>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</si>
  <si>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</si>
  <si>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</si>
  <si>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</si>
  <si>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</si>
  <si>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</si>
  <si>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</si>
  <si>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</si>
  <si>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</si>
  <si>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</si>
  <si>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</si>
  <si>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</si>
  <si>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</si>
  <si>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</si>
  <si>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</si>
  <si>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</si>
  <si>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</si>
  <si>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</si>
  <si>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</si>
  <si>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</si>
  <si>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</si>
  <si>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</si>
  <si>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</si>
  <si>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</si>
  <si>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</si>
  <si>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</si>
  <si>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</si>
  <si>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</si>
  <si>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</si>
  <si>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</si>
  <si>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</si>
  <si>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</si>
  <si>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</si>
  <si>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</si>
  <si>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</si>
  <si>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</si>
  <si>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</si>
  <si>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</si>
  <si>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</si>
  <si>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</si>
  <si>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</si>
  <si>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</si>
  <si>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</si>
  <si>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</si>
  <si>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</si>
  <si>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</si>
  <si>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</si>
  <si>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</si>
  <si>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</si>
  <si>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</si>
  <si>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</si>
  <si>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</si>
  <si>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</si>
  <si>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</si>
  <si>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</si>
  <si>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</si>
  <si>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</si>
  <si>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</si>
  <si>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</si>
  <si>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</si>
  <si>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</si>
  <si>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</si>
  <si>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</si>
  <si>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</si>
  <si>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</si>
  <si>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</si>
  <si>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</si>
  <si>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</si>
  <si>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</si>
  <si>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</si>
  <si>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</si>
  <si>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</si>
  <si>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</si>
  <si>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</si>
  <si>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</si>
  <si>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</si>
  <si>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</si>
  <si>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</si>
  <si>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</si>
  <si>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</si>
  <si>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</si>
  <si>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</si>
  <si>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</si>
  <si>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</si>
  <si>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</si>
  <si>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</si>
  <si>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</si>
  <si>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</si>
  <si>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</si>
  <si>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</si>
  <si>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</si>
  <si>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</si>
  <si>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</si>
  <si>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</si>
  <si>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</si>
  <si>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</si>
  <si>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</si>
  <si>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</si>
  <si>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</si>
  <si>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</si>
  <si>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</si>
  <si>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</si>
  <si>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</si>
  <si>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</si>
  <si>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</si>
  <si>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</si>
  <si>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</si>
  <si>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</si>
  <si>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</si>
  <si>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</si>
  <si>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</si>
  <si>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</si>
  <si>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</si>
  <si>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</si>
  <si>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</si>
  <si>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</si>
  <si>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</si>
  <si>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</si>
  <si>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</si>
  <si>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</si>
  <si>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</si>
  <si>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</si>
  <si>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</si>
  <si>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</si>
  <si>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</si>
  <si>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</si>
  <si>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</si>
  <si>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</si>
  <si>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</si>
  <si>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</si>
  <si>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</si>
  <si>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</si>
  <si>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</si>
  <si>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</si>
  <si>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</si>
  <si>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</si>
  <si>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</si>
  <si>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</si>
  <si>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</si>
  <si>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</si>
  <si>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</si>
  <si>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</si>
  <si>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</si>
  <si>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</si>
  <si>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</si>
  <si>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</si>
  <si>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</si>
  <si>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</si>
  <si>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</si>
  <si>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</si>
  <si>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</si>
  <si>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</si>
  <si>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</si>
  <si>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</si>
  <si>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</si>
  <si>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</si>
  <si>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</si>
  <si>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</si>
  <si>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</si>
  <si>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</si>
  <si>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</si>
  <si>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</si>
  <si>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</si>
  <si>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</si>
  <si>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</si>
  <si>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</si>
  <si>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</si>
  <si>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</si>
  <si>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</si>
  <si>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</si>
  <si>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</si>
  <si>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</si>
  <si>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</si>
  <si>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</si>
  <si>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</si>
  <si>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</si>
  <si>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</si>
  <si>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</si>
  <si>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</si>
  <si>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</si>
  <si>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</si>
  <si>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</si>
  <si>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</si>
  <si>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</si>
  <si>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</si>
  <si>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</si>
  <si>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</si>
  <si>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</si>
  <si>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</si>
  <si>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</si>
  <si>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</si>
  <si>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</si>
  <si>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</si>
  <si>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</si>
  <si>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</si>
  <si>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</si>
  <si>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</si>
  <si>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</si>
  <si>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</si>
  <si>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</si>
  <si>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</si>
  <si>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</si>
  <si>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</si>
  <si>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</si>
  <si>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</si>
  <si>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</si>
  <si>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</si>
  <si>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</si>
  <si>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</si>
  <si>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</si>
  <si>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</si>
  <si>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</si>
  <si>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</si>
  <si>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</si>
  <si>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</si>
  <si>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</si>
  <si>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</si>
  <si>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</si>
  <si>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</si>
  <si>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</si>
  <si>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</si>
  <si>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</si>
  <si>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</si>
  <si>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</si>
  <si>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</si>
  <si>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</si>
  <si>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</si>
  <si>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</si>
  <si>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</si>
  <si>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</si>
  <si>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</si>
  <si>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</si>
  <si>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</si>
  <si>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</si>
  <si>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</si>
  <si>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</si>
  <si>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</si>
  <si>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</si>
  <si>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</si>
  <si>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</si>
  <si>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</si>
  <si>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</si>
  <si>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</si>
  <si>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</si>
  <si>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</si>
  <si>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</si>
  <si>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</si>
  <si>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</si>
  <si>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</si>
  <si>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</si>
  <si>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</si>
  <si>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</si>
  <si>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</si>
  <si>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</si>
  <si>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</si>
  <si>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</si>
  <si>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</si>
  <si>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</si>
  <si>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</si>
  <si>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</si>
  <si>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</si>
  <si>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</si>
  <si>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</si>
  <si>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</si>
  <si>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</si>
  <si>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</si>
  <si>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</si>
  <si>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</si>
  <si>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</si>
  <si>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</si>
  <si>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</si>
  <si>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</si>
  <si>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</si>
  <si>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</si>
  <si>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</si>
  <si>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</si>
  <si>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</si>
  <si>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</si>
  <si>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</si>
  <si>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</si>
  <si>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</si>
  <si>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</si>
  <si>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</si>
  <si>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</si>
  <si>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</si>
  <si>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</si>
  <si>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</si>
  <si>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</si>
  <si>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</si>
  <si>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</si>
  <si>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</si>
  <si>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</si>
  <si>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</si>
  <si>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</si>
  <si>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</si>
  <si>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</si>
  <si>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</si>
  <si>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</si>
  <si>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</si>
  <si>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</si>
  <si>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</si>
  <si>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</si>
  <si>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</si>
  <si>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</si>
  <si>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</si>
  <si>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</si>
  <si>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</si>
  <si>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</si>
  <si>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</si>
  <si>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</si>
  <si>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</si>
  <si>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</si>
  <si>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</si>
  <si>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</si>
  <si>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</si>
  <si>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</si>
  <si>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</si>
  <si>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</si>
  <si>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</si>
  <si>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</si>
  <si>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</si>
  <si>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</si>
  <si>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</si>
  <si>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</si>
  <si>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</si>
  <si>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</si>
  <si>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</si>
  <si>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</si>
  <si>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</si>
  <si>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</si>
  <si>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</si>
  <si>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</si>
  <si>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</si>
  <si>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</si>
  <si>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</si>
  <si>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</si>
  <si>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</si>
  <si>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</si>
  <si>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</si>
  <si>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</si>
  <si>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</si>
  <si>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</si>
  <si>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</si>
  <si>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</si>
  <si>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</si>
  <si>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</si>
  <si>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</si>
  <si>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</si>
  <si>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</si>
  <si>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</si>
  <si>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</si>
  <si>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</si>
  <si>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</si>
  <si>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</si>
  <si>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</si>
  <si>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</si>
  <si>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</si>
  <si>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</si>
  <si>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</si>
  <si>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</si>
  <si>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</si>
  <si>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</si>
  <si>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</si>
  <si>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</si>
  <si>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</si>
  <si>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</si>
  <si>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</si>
  <si>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</si>
  <si>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</si>
  <si>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</si>
  <si>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</si>
  <si>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</si>
  <si>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</si>
  <si>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</si>
  <si>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</si>
  <si>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</si>
  <si>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</si>
  <si>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</si>
  <si>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</si>
  <si>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</si>
  <si>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</si>
  <si>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</si>
  <si>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</si>
  <si>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</si>
  <si>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</si>
  <si>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</si>
  <si>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</si>
  <si>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</si>
  <si>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</si>
  <si>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</si>
  <si>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</si>
  <si>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</si>
  <si>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</si>
  <si>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</si>
  <si>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</si>
  <si>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</si>
  <si>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</si>
  <si>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</si>
  <si>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</si>
  <si>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</si>
  <si>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</si>
  <si>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</si>
  <si>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</si>
  <si>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</si>
  <si>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</si>
  <si>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</si>
  <si>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</si>
  <si>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</si>
  <si>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</si>
  <si>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</si>
  <si>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</si>
  <si>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</si>
  <si>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</si>
  <si>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</si>
  <si>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</si>
  <si>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</si>
  <si>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</si>
  <si>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</si>
  <si>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</si>
  <si>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</si>
  <si>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</si>
  <si>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</si>
  <si>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</si>
  <si>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</si>
  <si>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</si>
  <si>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</si>
  <si>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</si>
  <si>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</si>
  <si>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</si>
  <si>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</si>
  <si>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</si>
  <si>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</si>
  <si>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</si>
  <si>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</si>
  <si>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</si>
  <si>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</si>
  <si>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</si>
  <si>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</si>
  <si>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</si>
  <si>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</si>
  <si>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</si>
  <si>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</si>
  <si>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</si>
  <si>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</si>
  <si>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</si>
  <si>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</si>
  <si>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</si>
  <si>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</si>
  <si>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</si>
  <si>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</si>
  <si>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</si>
  <si>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</si>
  <si>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</si>
  <si>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</si>
  <si>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</si>
  <si>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</si>
  <si>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</si>
  <si>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</si>
  <si>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</si>
  <si>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</si>
  <si>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</si>
  <si>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</si>
  <si>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</si>
  <si>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</si>
  <si>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</si>
  <si>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</si>
  <si>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</si>
  <si>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</si>
  <si>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</si>
  <si>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</si>
  <si>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</si>
  <si>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</si>
  <si>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</si>
  <si>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</si>
  <si>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</si>
  <si>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</si>
  <si>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</si>
  <si>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</si>
  <si>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</si>
  <si>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</si>
  <si>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</si>
  <si>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</si>
  <si>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</si>
  <si>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</si>
  <si>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</si>
  <si>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</si>
  <si>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</si>
  <si>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</si>
  <si>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</si>
  <si>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</si>
  <si>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</si>
  <si>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</si>
  <si>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</si>
  <si>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</si>
  <si>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</si>
  <si>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</si>
  <si>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</si>
  <si>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</si>
  <si>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</si>
  <si>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</si>
  <si>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</si>
  <si>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</si>
  <si>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</si>
  <si>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</si>
  <si>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</si>
  <si>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</si>
  <si>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</si>
  <si>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</si>
  <si>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</si>
  <si>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</si>
  <si>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</si>
  <si>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</si>
  <si>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</si>
  <si>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</si>
  <si>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</si>
  <si>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</si>
  <si>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</si>
  <si>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</si>
  <si>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</si>
  <si>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</si>
  <si>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</si>
  <si>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</si>
  <si>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</si>
  <si>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</si>
  <si>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</si>
  <si>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</si>
  <si>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</si>
  <si>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</si>
  <si>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</si>
  <si>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</si>
  <si>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</si>
  <si>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</si>
  <si>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</si>
  <si>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</si>
  <si>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</si>
  <si>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</si>
  <si>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</si>
  <si>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</si>
  <si>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</si>
  <si>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</si>
  <si>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</si>
  <si>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</si>
  <si>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</si>
  <si>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</si>
  <si>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</si>
  <si>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</si>
  <si>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</si>
  <si>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</si>
  <si>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</si>
  <si>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</si>
  <si>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</si>
  <si>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</si>
  <si>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</si>
  <si>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</si>
  <si>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</si>
  <si>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</si>
  <si>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</si>
  <si>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</si>
  <si>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</si>
  <si>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</si>
  <si>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</si>
  <si>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</si>
  <si>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</si>
  <si>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</si>
  <si>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</si>
  <si>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</si>
  <si>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</si>
  <si>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</si>
  <si>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</si>
  <si>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</si>
  <si>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</si>
  <si>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</si>
  <si>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</si>
  <si>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</si>
  <si>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</si>
  <si>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</si>
  <si>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</si>
  <si>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</si>
  <si>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</si>
  <si>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</si>
  <si>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</si>
  <si>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</si>
  <si>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</si>
  <si>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</si>
  <si>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</si>
  <si>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</si>
  <si>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</si>
  <si>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</si>
  <si>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</si>
  <si>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</si>
  <si>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</si>
  <si>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</si>
  <si>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</si>
  <si>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</si>
  <si>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</si>
  <si>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</si>
  <si>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</si>
  <si>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</si>
  <si>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</si>
  <si>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</si>
  <si>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</si>
  <si>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</si>
  <si>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</si>
  <si>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</si>
  <si>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</si>
  <si>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</si>
  <si>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</si>
  <si>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</si>
  <si>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</si>
  <si>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</si>
  <si>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</si>
  <si>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</si>
  <si>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</si>
  <si>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</si>
  <si>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</si>
  <si>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</si>
  <si>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</si>
  <si>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</si>
  <si>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</si>
  <si>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</si>
  <si>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</si>
  <si>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</si>
  <si>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</si>
  <si>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</si>
  <si>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</si>
  <si>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</si>
  <si>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</si>
  <si>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</si>
  <si>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</si>
  <si>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</si>
  <si>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</si>
  <si>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</si>
  <si>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</si>
  <si>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</si>
  <si>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</si>
  <si>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</si>
  <si>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</si>
  <si>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</si>
  <si>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</si>
  <si>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</si>
  <si>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</si>
  <si>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</si>
  <si>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</si>
  <si>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</si>
  <si>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</si>
  <si>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</si>
  <si>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</si>
  <si>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</si>
  <si>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</si>
  <si>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</si>
  <si>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</si>
  <si>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</si>
  <si>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</si>
  <si>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</si>
  <si>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</si>
  <si>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</si>
  <si>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</si>
  <si>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</si>
  <si>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</si>
  <si>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</si>
  <si>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</si>
  <si>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</si>
  <si>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</si>
  <si>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</si>
  <si>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</si>
  <si>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</si>
  <si>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</si>
  <si>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</si>
  <si>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</si>
  <si>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</si>
  <si>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</si>
  <si>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</si>
  <si>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</si>
  <si>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</si>
  <si>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</si>
  <si>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</si>
  <si>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</si>
  <si>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</si>
  <si>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</si>
  <si>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</si>
  <si>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</si>
  <si>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</si>
  <si>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</si>
  <si>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</si>
  <si>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</si>
  <si>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</si>
  <si>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</si>
  <si>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</si>
  <si>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</si>
  <si>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</si>
  <si>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</si>
  <si>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</si>
  <si>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</si>
  <si>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</si>
  <si>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</si>
  <si>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</si>
  <si>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</si>
  <si>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</si>
  <si>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</si>
  <si>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</si>
  <si>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</si>
  <si>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</si>
  <si>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</si>
  <si>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</si>
  <si>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</si>
  <si>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</si>
  <si>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</si>
  <si>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</si>
  <si>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</si>
  <si>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</si>
  <si>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</si>
  <si>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</si>
  <si>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</si>
  <si>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</si>
  <si>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</si>
  <si>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</si>
  <si>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</si>
  <si>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</si>
  <si>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</si>
  <si>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</si>
  <si>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</si>
  <si>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</si>
  <si>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</si>
  <si>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</si>
  <si>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</si>
  <si>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</si>
  <si>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</si>
  <si>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</si>
  <si>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</si>
  <si>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</si>
  <si>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</si>
  <si>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</si>
  <si>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</si>
  <si>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</si>
  <si>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</si>
  <si>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</si>
  <si>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</si>
  <si>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</si>
  <si>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</si>
  <si>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</si>
  <si>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</si>
  <si>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</si>
  <si>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</si>
  <si>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</si>
  <si>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</si>
  <si>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</si>
  <si>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</si>
  <si>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</si>
  <si>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</si>
  <si>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</si>
  <si>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</si>
  <si>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</si>
  <si>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</si>
  <si>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</si>
  <si>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</si>
  <si>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</si>
  <si>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</si>
  <si>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</si>
  <si>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</si>
  <si>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</si>
  <si>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</si>
  <si>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</si>
  <si>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</si>
  <si>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</si>
  <si>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</si>
  <si>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</si>
  <si>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</si>
  <si>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</si>
  <si>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</si>
  <si>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</si>
  <si>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</si>
  <si>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</si>
  <si>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</si>
  <si>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</si>
  <si>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</si>
  <si>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</si>
  <si>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</si>
  <si>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</si>
  <si>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</si>
  <si>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</si>
  <si>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</si>
  <si>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</si>
  <si>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</si>
  <si>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</si>
  <si>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</si>
  <si>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</si>
  <si>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</si>
  <si>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</si>
  <si>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</si>
  <si>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</si>
  <si>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</si>
  <si>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</si>
  <si>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</si>
  <si>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</si>
  <si>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</si>
  <si>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</si>
  <si>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</si>
  <si>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</si>
  <si>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</si>
  <si>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</si>
  <si>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</si>
  <si>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</si>
  <si>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</si>
  <si>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</si>
  <si>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</si>
  <si>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</si>
  <si>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</si>
  <si>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</si>
  <si>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</si>
  <si>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</si>
  <si>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</si>
  <si>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</si>
  <si>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</si>
  <si>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</si>
  <si>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</si>
  <si>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</si>
  <si>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</si>
  <si>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</si>
  <si>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</si>
  <si>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</si>
  <si>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</si>
  <si>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</si>
  <si>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</si>
  <si>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</si>
  <si>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</si>
  <si>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</si>
  <si>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</si>
  <si>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</si>
  <si>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</si>
  <si>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</si>
  <si>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</si>
  <si>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</si>
  <si>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</si>
  <si>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</si>
  <si>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</si>
  <si>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</si>
  <si>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</si>
  <si>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</si>
  <si>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</si>
  <si>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</si>
  <si>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</si>
  <si>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</si>
  <si>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</si>
  <si>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</si>
  <si>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</si>
  <si>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</si>
  <si>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</si>
  <si>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</si>
  <si>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</si>
  <si>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</si>
  <si>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</si>
  <si>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</si>
  <si>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</si>
  <si>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</si>
  <si>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</si>
  <si>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</si>
  <si>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</si>
  <si>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</si>
  <si>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</si>
  <si>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</si>
  <si>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</si>
  <si>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</si>
  <si>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</si>
  <si>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</si>
  <si>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</si>
  <si>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</si>
  <si>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</si>
  <si>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</si>
  <si>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</si>
  <si>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</si>
  <si>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</si>
  <si>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</si>
  <si>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</si>
  <si>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</si>
  <si>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</si>
  <si>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</si>
  <si>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</si>
  <si>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</si>
  <si>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</si>
  <si>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</si>
  <si>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</si>
  <si>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</si>
  <si>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</si>
  <si>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</si>
  <si>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</si>
  <si>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</si>
  <si>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</si>
  <si>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</si>
  <si>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</si>
  <si>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</si>
  <si>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</si>
  <si>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</si>
  <si>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</si>
  <si>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</si>
  <si>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</si>
  <si>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</si>
  <si>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</si>
  <si>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</si>
  <si>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</si>
  <si>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</si>
  <si>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</si>
  <si>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</si>
  <si>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</si>
  <si>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</si>
  <si>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</si>
  <si>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</si>
  <si>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</si>
  <si>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</si>
  <si>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</si>
  <si>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</si>
  <si>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</si>
  <si>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</si>
  <si>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</si>
  <si>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</si>
  <si>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</si>
  <si>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</si>
  <si>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</si>
  <si>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</si>
  <si>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</si>
  <si>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</si>
  <si>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</si>
  <si>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</si>
  <si>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</si>
  <si>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</si>
  <si>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</si>
  <si>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</si>
  <si>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</si>
  <si>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</si>
  <si>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</si>
  <si>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</si>
  <si>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</si>
  <si>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</si>
  <si>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</si>
  <si>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</si>
  <si>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</si>
  <si>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</si>
  <si>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</si>
  <si>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</si>
  <si>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</si>
  <si>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</si>
  <si>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</si>
  <si>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</si>
  <si>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</si>
  <si>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</si>
  <si>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</si>
  <si>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</si>
  <si>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</si>
  <si>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</si>
  <si>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</si>
  <si>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</si>
  <si>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</si>
  <si>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</si>
  <si>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</si>
  <si>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</si>
  <si>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</si>
  <si>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</si>
  <si>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</si>
  <si>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</si>
  <si>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</si>
  <si>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</si>
  <si>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</si>
  <si>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</si>
  <si>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</si>
  <si>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</si>
  <si>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</si>
  <si>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</si>
  <si>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</si>
  <si>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</si>
  <si>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</si>
  <si>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</si>
  <si>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</si>
  <si>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</si>
  <si>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</si>
  <si>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</si>
  <si>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</si>
  <si>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</si>
  <si>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</si>
  <si>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</si>
  <si>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</si>
  <si>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</si>
  <si>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</si>
  <si>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</si>
  <si>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</si>
  <si>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</si>
  <si>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</si>
  <si>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</si>
  <si>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</si>
  <si>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</si>
  <si>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</si>
  <si>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</si>
  <si>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</si>
  <si>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</si>
  <si>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</si>
  <si>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</si>
  <si>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</si>
  <si>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</si>
  <si>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</si>
  <si>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</si>
  <si>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</si>
  <si>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</si>
  <si>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</si>
  <si>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</si>
  <si>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</si>
  <si>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</si>
  <si>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</si>
  <si>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</si>
  <si>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</si>
  <si>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</si>
  <si>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</si>
  <si>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</si>
  <si>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</si>
  <si>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</si>
  <si>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</si>
  <si>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</si>
  <si>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</si>
  <si>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</si>
  <si>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</si>
  <si>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</si>
  <si>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</si>
  <si>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</si>
  <si>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</si>
  <si>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</si>
  <si>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</si>
  <si>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</si>
  <si>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</si>
  <si>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</si>
  <si>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</si>
  <si>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</si>
  <si>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</si>
  <si>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</si>
  <si>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</si>
  <si>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</si>
  <si>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</si>
  <si>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</si>
  <si>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</si>
  <si>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</si>
  <si>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</si>
  <si>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</si>
  <si>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</si>
  <si>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</si>
  <si>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</si>
  <si>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</si>
  <si>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</si>
  <si>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</si>
  <si>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</si>
  <si>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</si>
  <si>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</si>
  <si>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</si>
  <si>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</si>
  <si>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</si>
  <si>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</si>
  <si>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</si>
  <si>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</si>
  <si>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</si>
  <si>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</si>
  <si>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</si>
  <si>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</si>
  <si>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</si>
  <si>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</si>
  <si>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</si>
  <si>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</si>
  <si>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</si>
  <si>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</si>
  <si>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</si>
  <si>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</si>
  <si>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</si>
  <si>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</si>
  <si>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</si>
  <si>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</si>
  <si>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</si>
  <si>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</si>
  <si>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</si>
  <si>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</si>
  <si>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</si>
  <si>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</si>
  <si>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</si>
  <si>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</si>
  <si>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</si>
  <si>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</si>
  <si>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</si>
  <si>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</si>
  <si>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</si>
  <si>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</si>
  <si>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</si>
  <si>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</si>
  <si>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</si>
  <si>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</si>
  <si>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</si>
  <si>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</si>
  <si>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</si>
  <si>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</si>
  <si>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</si>
  <si>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</si>
  <si>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</si>
  <si>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</si>
  <si>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</si>
  <si>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</si>
  <si>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</si>
  <si>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</si>
  <si>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</si>
  <si>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</si>
  <si>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</si>
  <si>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</si>
  <si>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</si>
  <si>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</si>
  <si>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</si>
  <si>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</si>
  <si>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</si>
  <si>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</si>
  <si>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</si>
  <si>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</si>
  <si>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</si>
  <si>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</si>
  <si>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</si>
  <si>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</si>
  <si>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</si>
  <si>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</si>
  <si>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</si>
  <si>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</si>
  <si>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</si>
  <si>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</si>
  <si>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</si>
  <si>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</si>
  <si>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</si>
  <si>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</si>
  <si>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</si>
  <si>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</si>
  <si>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</si>
  <si>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</si>
  <si>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</si>
  <si>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</si>
  <si>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</si>
  <si>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</si>
  <si>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</si>
  <si>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</si>
  <si>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</si>
  <si>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</si>
  <si>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</si>
  <si>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</si>
  <si>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</si>
  <si>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</si>
  <si>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</si>
  <si>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</si>
  <si>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</si>
  <si>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</si>
  <si>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</si>
  <si>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</si>
  <si>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</si>
  <si>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</si>
  <si>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</si>
  <si>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</si>
  <si>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</si>
  <si>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</si>
  <si>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</si>
  <si>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</si>
  <si>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</si>
  <si>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</si>
  <si>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</si>
  <si>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</si>
  <si>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</si>
  <si>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</si>
  <si>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</si>
  <si>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</si>
  <si>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</si>
  <si>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</si>
  <si>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</si>
  <si>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</si>
  <si>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</si>
  <si>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</si>
  <si>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</si>
  <si>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</si>
  <si>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</si>
  <si>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</si>
  <si>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</si>
  <si>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</si>
  <si>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</si>
  <si>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</si>
  <si>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</si>
  <si>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</si>
  <si>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</si>
  <si>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</si>
  <si>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</si>
  <si>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</si>
  <si>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</si>
  <si>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</si>
  <si>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</si>
  <si>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</si>
  <si>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</si>
  <si>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</si>
  <si>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</si>
  <si>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</si>
  <si>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</si>
  <si>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</si>
  <si>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</si>
  <si>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</si>
  <si>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</si>
  <si>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</si>
  <si>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</si>
  <si>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</si>
  <si>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</si>
  <si>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</si>
  <si>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</si>
  <si>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</si>
  <si>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</si>
  <si>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</si>
  <si>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</si>
  <si>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</si>
  <si>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</si>
  <si>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</si>
  <si>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</si>
  <si>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</si>
  <si>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</si>
  <si>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</si>
  <si>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</si>
  <si>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</si>
  <si>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</si>
  <si>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</si>
  <si>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</si>
  <si>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</si>
  <si>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</si>
  <si>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</si>
  <si>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</si>
  <si>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</si>
  <si>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</si>
  <si>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</si>
  <si>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</si>
  <si>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</si>
  <si>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</si>
  <si>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</si>
  <si>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</si>
  <si>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</si>
  <si>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</si>
  <si>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</si>
  <si>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</si>
  <si>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</si>
  <si>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</si>
  <si>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</si>
  <si>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</si>
  <si>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</si>
  <si>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</si>
  <si>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</si>
  <si>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</si>
  <si>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</si>
  <si>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</si>
  <si>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</si>
  <si>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</si>
  <si>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</si>
  <si>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</si>
  <si>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</si>
  <si>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</si>
  <si>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</si>
  <si>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</si>
  <si>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</si>
  <si>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</si>
  <si>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</si>
  <si>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</si>
  <si>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</si>
  <si>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</si>
  <si>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</si>
  <si>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</si>
  <si>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</si>
  <si>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</si>
  <si>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</si>
  <si>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</si>
  <si>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</si>
  <si>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</si>
  <si>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</si>
  <si>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</si>
  <si>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</si>
  <si>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</si>
  <si>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</si>
  <si>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</si>
  <si>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</si>
  <si>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</si>
  <si>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</si>
  <si>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</si>
  <si>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</si>
  <si>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</si>
  <si>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</si>
  <si>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</si>
  <si>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</si>
  <si>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</si>
  <si>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</si>
  <si>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</si>
  <si>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</si>
  <si>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</si>
  <si>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</si>
  <si>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</si>
  <si>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</si>
  <si>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</si>
  <si>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</si>
  <si>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</si>
  <si>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</si>
  <si>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</si>
  <si>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</si>
  <si>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</si>
  <si>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</si>
  <si>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</si>
  <si>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</si>
  <si>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</si>
  <si>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</si>
  <si>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</si>
  <si>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</si>
  <si>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</si>
  <si>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</si>
  <si>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</si>
  <si>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</si>
  <si>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</si>
  <si>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</si>
  <si>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</si>
  <si>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</si>
  <si>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</si>
  <si>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</si>
  <si>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</si>
  <si>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</si>
  <si>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</si>
  <si>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</si>
  <si>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</si>
  <si>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</si>
  <si>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</si>
  <si>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</si>
  <si>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</si>
  <si>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</si>
  <si>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</si>
  <si>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</si>
  <si>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</si>
  <si>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</si>
  <si>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</si>
  <si>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</si>
  <si>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</si>
  <si>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</si>
  <si>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</si>
  <si>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</si>
  <si>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</si>
  <si>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</si>
  <si>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</si>
  <si>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</si>
  <si>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</si>
  <si>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</si>
  <si>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</si>
  <si>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</si>
  <si>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</si>
  <si>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</si>
  <si>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</si>
  <si>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</si>
  <si>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</si>
  <si>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</si>
  <si>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</si>
  <si>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</si>
  <si>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</si>
  <si>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</si>
  <si>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</si>
  <si>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</si>
  <si>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</si>
  <si>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</si>
  <si>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</si>
  <si>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</si>
  <si>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</si>
  <si>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</si>
  <si>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</si>
  <si>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</si>
  <si>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</si>
  <si>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</si>
  <si>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</si>
  <si>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</si>
  <si>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</si>
  <si>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</si>
  <si>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</si>
  <si>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</si>
  <si>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</si>
  <si>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</si>
  <si>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</si>
  <si>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</si>
  <si>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</si>
  <si>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</si>
  <si>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</si>
  <si>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</si>
  <si>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</si>
  <si>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</si>
  <si>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</si>
  <si>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</si>
  <si>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</si>
  <si>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</si>
  <si>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</si>
  <si>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</si>
  <si>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</si>
  <si>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</si>
  <si>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</si>
  <si>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</si>
  <si>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</si>
  <si>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</si>
  <si>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</si>
  <si>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</si>
  <si>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</si>
  <si>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</si>
  <si>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</si>
  <si>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</si>
  <si>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</si>
  <si>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</si>
  <si>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</si>
  <si>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</si>
  <si>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</si>
  <si>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</si>
  <si>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</si>
  <si>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</si>
  <si>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</si>
  <si>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</si>
  <si>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</si>
  <si>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</si>
  <si>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</si>
  <si>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</si>
  <si>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</si>
  <si>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</si>
  <si>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</si>
  <si>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</si>
  <si>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</si>
  <si>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</si>
  <si>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</si>
  <si>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</si>
  <si>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</si>
  <si>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</si>
  <si>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</si>
  <si>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</si>
  <si>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</si>
  <si>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</si>
  <si>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</si>
  <si>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</si>
  <si>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</si>
  <si>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</si>
  <si>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</si>
  <si>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</si>
  <si>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</si>
  <si>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</si>
  <si>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</si>
  <si>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</si>
  <si>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</si>
  <si>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</si>
  <si>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</si>
  <si>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</si>
  <si>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</si>
  <si>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</si>
  <si>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</si>
  <si>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</si>
  <si>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</si>
  <si>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</si>
  <si>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</si>
  <si>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</si>
  <si>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</si>
  <si>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</si>
  <si>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</si>
  <si>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</si>
  <si>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</si>
  <si>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</si>
  <si>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</si>
  <si>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</si>
  <si>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</si>
  <si>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</si>
  <si>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</si>
  <si>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</si>
  <si>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</si>
  <si>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</si>
  <si>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</si>
  <si>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</si>
  <si>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</si>
  <si>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</si>
  <si>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</si>
  <si>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</si>
  <si>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</si>
  <si>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</si>
  <si>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</si>
  <si>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</si>
  <si>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</si>
  <si>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</si>
  <si>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</si>
  <si>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</si>
  <si>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</si>
  <si>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</si>
  <si>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</si>
  <si>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</si>
  <si>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</si>
  <si>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</si>
  <si>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</si>
  <si>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</si>
  <si>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</si>
  <si>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</si>
  <si>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</si>
  <si>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</si>
  <si>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</si>
  <si>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</si>
  <si>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</si>
  <si>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</si>
  <si>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</si>
  <si>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</si>
  <si>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</si>
  <si>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</si>
  <si>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</si>
  <si>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</si>
  <si>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</si>
  <si>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</si>
  <si>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</si>
  <si>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</si>
  <si>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</si>
  <si>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</si>
  <si>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</si>
  <si>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</si>
  <si>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</si>
  <si>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</si>
  <si>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</si>
  <si>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</si>
  <si>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</si>
  <si>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</si>
  <si>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</si>
  <si>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</si>
  <si>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</si>
  <si>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</si>
  <si>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</si>
  <si>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</si>
  <si>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</si>
  <si>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</si>
  <si>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</si>
  <si>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</si>
  <si>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</si>
  <si>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</si>
  <si>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</si>
  <si>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</si>
  <si>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</si>
  <si>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</si>
  <si>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</si>
  <si>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</si>
  <si>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</si>
  <si>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</si>
  <si>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</si>
  <si>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</si>
  <si>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</si>
  <si>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</si>
  <si>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</si>
  <si>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</si>
  <si>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</si>
  <si>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</si>
  <si>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</si>
  <si>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</si>
  <si>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</si>
  <si>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</si>
  <si>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</si>
  <si>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</si>
  <si>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</si>
  <si>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</si>
  <si>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</si>
  <si>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</si>
  <si>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</si>
  <si>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</si>
  <si>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</si>
  <si>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</si>
  <si>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</si>
  <si>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</si>
  <si>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</si>
  <si>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</si>
  <si>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</si>
  <si>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</si>
  <si>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</si>
  <si>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</si>
  <si>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</si>
  <si>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</si>
  <si>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</si>
  <si>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</si>
  <si>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</si>
  <si>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</si>
  <si>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</si>
  <si>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</si>
  <si>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</si>
  <si>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</si>
  <si>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</si>
  <si>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</si>
  <si>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</si>
  <si>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</si>
  <si>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</si>
  <si>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</si>
  <si>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</si>
  <si>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</si>
  <si>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</si>
  <si>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</si>
  <si>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</si>
  <si>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</si>
  <si>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</si>
  <si>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</si>
  <si>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</si>
  <si>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</si>
  <si>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</si>
  <si>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</si>
  <si>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</si>
  <si>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</si>
  <si>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</si>
  <si>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</si>
  <si>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</si>
  <si>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</si>
  <si>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</si>
  <si>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</si>
  <si>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</si>
  <si>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</si>
  <si>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</si>
  <si>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</si>
  <si>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</si>
  <si>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</si>
  <si>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</si>
  <si>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</si>
  <si>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</si>
  <si>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</si>
  <si>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</si>
  <si>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</si>
  <si>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</si>
  <si>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</si>
  <si>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</si>
  <si>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</si>
  <si>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</si>
  <si>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</si>
  <si>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</si>
  <si>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</si>
  <si>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</si>
  <si>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</si>
  <si>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</si>
  <si>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</si>
  <si>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</si>
  <si>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</si>
  <si>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</si>
  <si>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</si>
  <si>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</si>
  <si>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</si>
  <si>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</si>
  <si>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</si>
  <si>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</si>
  <si>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</si>
  <si>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</si>
  <si>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</si>
  <si>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</si>
  <si>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</si>
  <si>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</si>
  <si>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</si>
  <si>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</si>
  <si>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</si>
  <si>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</si>
  <si>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</si>
  <si>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</si>
  <si>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</si>
  <si>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</si>
  <si>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</si>
  <si>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</si>
  <si>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</si>
  <si>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</si>
  <si>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</si>
  <si>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</si>
  <si>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</si>
  <si>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</si>
  <si>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</si>
  <si>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</si>
  <si>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</si>
  <si>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</si>
  <si>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</si>
  <si>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</si>
  <si>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</si>
  <si>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</si>
  <si>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</si>
  <si>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</si>
  <si>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</si>
  <si>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</si>
  <si>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</si>
  <si>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</si>
  <si>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</si>
  <si>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</si>
  <si>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</si>
  <si>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</si>
  <si>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</si>
  <si>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</si>
  <si>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</si>
  <si>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</si>
  <si>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</si>
  <si>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</si>
  <si>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</si>
  <si>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</si>
  <si>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</si>
  <si>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</si>
  <si>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</si>
  <si>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</si>
  <si>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</si>
  <si>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</si>
  <si>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</si>
  <si>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</si>
  <si>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</si>
  <si>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</si>
  <si>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</si>
  <si>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</si>
  <si>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</si>
  <si>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</si>
  <si>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</si>
  <si>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</si>
  <si>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</si>
  <si>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</si>
  <si>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</si>
  <si>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</si>
  <si>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</si>
  <si>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</si>
  <si>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</si>
  <si>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</si>
  <si>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</si>
  <si>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</si>
  <si>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</si>
  <si>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</si>
  <si>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</si>
  <si>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</si>
  <si>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</si>
  <si>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</si>
  <si>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</si>
  <si>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</si>
  <si>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</si>
  <si>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</si>
  <si>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</si>
  <si>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</si>
  <si>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</si>
  <si>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</si>
  <si>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</si>
  <si>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</si>
  <si>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</si>
  <si>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</si>
  <si>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</si>
  <si>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</si>
  <si>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</si>
  <si>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</si>
  <si>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</si>
  <si>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</si>
  <si>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</si>
  <si>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</si>
  <si>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</si>
  <si>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</si>
  <si>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</si>
  <si>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</si>
  <si>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</si>
  <si>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</si>
  <si>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</si>
  <si>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</si>
  <si>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</si>
  <si>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</si>
  <si>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</si>
  <si>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</si>
  <si>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</si>
  <si>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</si>
  <si>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</si>
  <si>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</si>
  <si>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</si>
  <si>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</si>
  <si>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</si>
  <si>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</si>
  <si>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</si>
  <si>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</si>
  <si>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</si>
  <si>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</si>
  <si>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</si>
  <si>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</si>
  <si>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</si>
  <si>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</si>
  <si>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</si>
  <si>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</si>
  <si>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</si>
  <si>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</si>
  <si>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</si>
  <si>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</si>
  <si>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</si>
  <si>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</si>
  <si>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</si>
  <si>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</si>
  <si>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</si>
  <si>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</si>
  <si>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</si>
  <si>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</si>
  <si>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</si>
  <si>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</si>
  <si>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</si>
  <si>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</si>
  <si>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</si>
  <si>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</si>
  <si>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</si>
  <si>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</si>
  <si>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</si>
  <si>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</si>
  <si>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</si>
  <si>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</si>
  <si>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</si>
  <si>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</si>
  <si>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</si>
  <si>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</si>
  <si>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</si>
  <si>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</si>
  <si>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</si>
  <si>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</si>
  <si>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</si>
  <si>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</si>
  <si>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</si>
  <si>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</si>
  <si>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</si>
  <si>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</si>
  <si>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</si>
  <si>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</si>
  <si>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</si>
  <si>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</si>
  <si>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</si>
  <si>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</si>
  <si>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</si>
  <si>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</si>
  <si>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</si>
  <si>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</si>
  <si>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</si>
  <si>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</si>
  <si>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</si>
  <si>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</si>
  <si>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</si>
  <si>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</si>
  <si>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</si>
  <si>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</si>
  <si>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</si>
  <si>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</si>
  <si>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</si>
  <si>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</si>
  <si>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</si>
  <si>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</si>
  <si>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</si>
  <si>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</si>
  <si>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</si>
  <si>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</si>
  <si>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</si>
  <si>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</si>
  <si>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</si>
  <si>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</si>
  <si>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</si>
  <si>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</si>
  <si>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</si>
  <si>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</si>
  <si>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</si>
  <si>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</si>
  <si>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</si>
  <si>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</si>
  <si>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</si>
  <si>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</si>
  <si>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</si>
  <si>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</si>
  <si>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</si>
  <si>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</si>
  <si>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</si>
  <si>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</si>
  <si>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</si>
  <si>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</si>
  <si>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</si>
  <si>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</si>
  <si>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</si>
  <si>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</si>
  <si>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</si>
  <si>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</si>
  <si>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</si>
  <si>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</si>
  <si>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</si>
  <si>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</si>
  <si>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</si>
  <si>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</si>
  <si>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</si>
  <si>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</si>
  <si>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</si>
  <si>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</si>
  <si>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</si>
  <si>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</si>
  <si>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</si>
  <si>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</si>
  <si>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</si>
  <si>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</si>
  <si>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</si>
  <si>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</si>
  <si>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</si>
  <si>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</si>
  <si>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</si>
  <si>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</si>
  <si>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</si>
  <si>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</si>
  <si>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</si>
  <si>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</si>
  <si>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</si>
  <si>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</si>
  <si>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</si>
  <si>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</si>
  <si>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</si>
  <si>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</si>
  <si>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</si>
  <si>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</si>
  <si>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</si>
  <si>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</si>
  <si>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</si>
  <si>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</si>
  <si>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</si>
  <si>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</si>
  <si>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</si>
  <si>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</si>
  <si>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</si>
  <si>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</si>
  <si>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</si>
  <si>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</si>
  <si>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</si>
  <si>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</si>
  <si>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</si>
  <si>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</si>
  <si>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</si>
  <si>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</si>
  <si>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</si>
  <si>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</si>
  <si>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</si>
  <si>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</si>
  <si>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</si>
  <si>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</si>
  <si>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</si>
  <si>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</si>
  <si>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</si>
  <si>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</si>
  <si>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</si>
  <si>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</si>
  <si>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</si>
  <si>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</si>
  <si>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</si>
  <si>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</si>
  <si>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</si>
  <si>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</si>
  <si>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</si>
  <si>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</si>
  <si>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</si>
  <si>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</si>
  <si>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</si>
  <si>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</si>
  <si>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</si>
  <si>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</si>
  <si>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</si>
  <si>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</si>
  <si>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</si>
  <si>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</si>
  <si>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</si>
  <si>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</si>
  <si>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</si>
  <si>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</si>
  <si>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</si>
  <si>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</si>
  <si>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</si>
  <si>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</si>
  <si>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</si>
  <si>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</si>
  <si>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</si>
  <si>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</si>
  <si>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</si>
  <si>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</si>
  <si>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</si>
  <si>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</si>
  <si>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</si>
  <si>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</si>
  <si>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</si>
  <si>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</si>
  <si>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</si>
  <si>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</si>
  <si>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</si>
  <si>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</si>
  <si>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</si>
  <si>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</si>
  <si>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</si>
  <si>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</si>
  <si>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</si>
  <si>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</si>
  <si>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</si>
  <si>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</si>
  <si>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</si>
  <si>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</si>
  <si>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</si>
  <si>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</si>
  <si>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</si>
  <si>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</si>
  <si>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</si>
  <si>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</si>
  <si>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</si>
  <si>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</si>
  <si>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</si>
  <si>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</si>
  <si>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</si>
  <si>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</si>
  <si>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</si>
  <si>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</si>
  <si>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</si>
  <si>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</si>
  <si>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</si>
  <si>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</si>
  <si>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</si>
  <si>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</si>
  <si>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</si>
  <si>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</si>
  <si>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</si>
  <si>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</si>
  <si>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</si>
  <si>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</si>
  <si>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</si>
  <si>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</si>
  <si>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</si>
  <si>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</si>
  <si>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</si>
  <si>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</si>
  <si>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</si>
  <si>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</si>
  <si>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</si>
  <si>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</si>
  <si>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</si>
  <si>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</si>
  <si>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</si>
  <si>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</si>
  <si>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</si>
  <si>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</si>
  <si>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</si>
  <si>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</si>
  <si>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</si>
  <si>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</si>
  <si>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</si>
  <si>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</si>
  <si>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</si>
  <si>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</si>
  <si>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</si>
  <si>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</si>
  <si>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</si>
  <si>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</si>
  <si>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</si>
  <si>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</si>
  <si>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</si>
  <si>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</si>
  <si>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</si>
  <si>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</si>
  <si>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</si>
  <si>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</si>
  <si>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</si>
  <si>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</si>
  <si>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</si>
  <si>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</si>
  <si>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</si>
  <si>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</si>
  <si>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</si>
  <si>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</si>
  <si>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</si>
  <si>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</si>
  <si>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</si>
  <si>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</si>
  <si>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</si>
  <si>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</si>
  <si>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</si>
  <si>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</si>
  <si>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</si>
  <si>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</si>
  <si>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</si>
  <si>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</si>
  <si>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</si>
  <si>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</si>
  <si>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</si>
  <si>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</si>
  <si>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</si>
  <si>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</si>
  <si>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</si>
  <si>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</si>
  <si>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</si>
  <si>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</si>
  <si>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</si>
  <si>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</si>
  <si>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</si>
  <si>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</si>
  <si>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</si>
  <si>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</si>
  <si>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</si>
  <si>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</si>
  <si>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</si>
  <si>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</si>
  <si>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</si>
  <si>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</si>
  <si>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</si>
  <si>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</si>
  <si>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</si>
  <si>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</si>
  <si>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</si>
  <si>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</si>
  <si>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</si>
  <si>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</si>
  <si>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</si>
  <si>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</si>
  <si>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</si>
  <si>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</si>
  <si>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</si>
  <si>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</si>
  <si>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</si>
  <si>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</si>
  <si>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</si>
  <si>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</si>
  <si>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</si>
  <si>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</si>
  <si>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</si>
  <si>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</si>
  <si>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</si>
  <si>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</si>
  <si>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</si>
  <si>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</si>
  <si>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</si>
  <si>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</si>
  <si>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</si>
  <si>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</si>
  <si>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</si>
  <si>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</si>
  <si>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</si>
  <si>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</si>
  <si>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</si>
  <si>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</si>
  <si>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</si>
  <si>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</si>
  <si>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</si>
  <si>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</si>
  <si>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</si>
  <si>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</si>
  <si>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</si>
  <si>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</si>
  <si>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</si>
  <si>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</si>
  <si>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</si>
  <si>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</si>
  <si>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</si>
  <si>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</si>
  <si>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</si>
  <si>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</si>
  <si>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</si>
  <si>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</si>
  <si>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</si>
  <si>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</si>
  <si>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</si>
  <si>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</si>
  <si>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</si>
  <si>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</si>
  <si>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</si>
  <si>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</si>
  <si>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</si>
  <si>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</si>
  <si>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</si>
  <si>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</si>
  <si>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</si>
  <si>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</si>
  <si>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</si>
  <si>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</si>
  <si>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</si>
  <si>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</si>
  <si>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</si>
  <si>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</si>
  <si>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</si>
  <si>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</si>
  <si>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</si>
  <si>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</si>
  <si>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</si>
  <si>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</si>
  <si>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</si>
  <si>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</si>
  <si>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</si>
  <si>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</si>
  <si>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</si>
  <si>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</si>
  <si>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</si>
  <si>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</si>
  <si>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</si>
  <si>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</si>
  <si>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</si>
  <si>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</si>
  <si>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</si>
  <si>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</si>
  <si>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</si>
  <si>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</si>
  <si>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</si>
  <si>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</si>
  <si>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</si>
  <si>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</si>
  <si>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</si>
  <si>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</si>
  <si>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</si>
  <si>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</si>
  <si>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</si>
  <si>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</si>
  <si>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</si>
  <si>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</si>
  <si>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</si>
  <si>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</si>
  <si>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</si>
  <si>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</si>
  <si>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</si>
  <si>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</si>
  <si>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</si>
  <si>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</si>
  <si>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</si>
  <si>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</si>
  <si>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</si>
  <si>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</si>
  <si>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</si>
  <si>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</si>
  <si>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</si>
  <si>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</si>
  <si>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</si>
  <si>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</si>
  <si>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</si>
  <si>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</si>
  <si>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</si>
  <si>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</si>
  <si>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</si>
  <si>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</si>
  <si>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</si>
  <si>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</si>
  <si>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</si>
  <si>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</si>
  <si>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</si>
  <si>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</si>
  <si>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</si>
  <si>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</si>
  <si>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</si>
  <si>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</si>
  <si>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</si>
  <si>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</si>
  <si>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</si>
  <si>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</si>
  <si>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</si>
  <si>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</si>
  <si>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</si>
  <si>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</si>
  <si>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</si>
  <si>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</si>
  <si>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</si>
  <si>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</si>
  <si>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</si>
  <si>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</si>
  <si>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</si>
  <si>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</si>
  <si>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</si>
  <si>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</si>
  <si>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</si>
  <si>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</si>
  <si>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</si>
  <si>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</si>
  <si>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</si>
  <si>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</si>
  <si>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</si>
  <si>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</si>
  <si>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</si>
  <si>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</si>
  <si>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</si>
  <si>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</si>
  <si>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</si>
  <si>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</si>
  <si>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</si>
  <si>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</si>
  <si>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</si>
  <si>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</si>
  <si>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</si>
  <si>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</si>
  <si>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</si>
  <si>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</si>
  <si>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</si>
  <si>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</si>
  <si>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</si>
  <si>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</si>
  <si>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</si>
  <si>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</si>
  <si>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</si>
  <si>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</si>
  <si>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</si>
  <si>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</si>
  <si>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</si>
  <si>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</si>
  <si>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</si>
  <si>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</si>
  <si>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</si>
  <si>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</si>
  <si>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</si>
  <si>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</si>
  <si>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</si>
  <si>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</si>
  <si>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</si>
  <si>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</si>
  <si>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</si>
  <si>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</si>
  <si>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</si>
  <si>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</si>
  <si>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</si>
  <si>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</si>
  <si>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</si>
  <si>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</si>
  <si>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</si>
  <si>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</si>
  <si>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</si>
  <si>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</si>
  <si>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</si>
  <si>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</si>
  <si>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</si>
  <si>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</si>
  <si>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</si>
  <si>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</si>
  <si>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</si>
  <si>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</si>
  <si>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</si>
  <si>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</si>
  <si>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</si>
  <si>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</si>
  <si>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</si>
  <si>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</si>
  <si>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</si>
  <si>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</si>
  <si>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</si>
  <si>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</si>
  <si>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</si>
  <si>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</si>
  <si>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</si>
  <si>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</si>
  <si>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</si>
  <si>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</si>
  <si>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</si>
  <si>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</si>
  <si>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</si>
  <si>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</si>
  <si>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</si>
  <si>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</si>
  <si>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</si>
  <si>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</si>
  <si>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</si>
  <si>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</si>
  <si>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</si>
  <si>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</si>
  <si>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</si>
  <si>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</si>
  <si>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</si>
  <si>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</si>
  <si>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</si>
  <si>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</si>
  <si>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</si>
  <si>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</si>
  <si>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</si>
  <si>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</si>
  <si>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</si>
  <si>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</si>
  <si>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</si>
  <si>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</si>
  <si>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</si>
  <si>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</si>
  <si>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</si>
  <si>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</si>
  <si>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</si>
  <si>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</si>
  <si>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</si>
  <si>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</si>
  <si>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</si>
  <si>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</si>
  <si>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</si>
  <si>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</si>
  <si>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</si>
  <si>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</si>
  <si>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</si>
  <si>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</si>
  <si>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</si>
  <si>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</si>
  <si>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</si>
  <si>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</si>
  <si>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</si>
  <si>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</si>
  <si>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</si>
  <si>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</si>
  <si>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</si>
  <si>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</si>
  <si>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</si>
  <si>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</si>
  <si>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</si>
  <si>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</si>
  <si>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</si>
  <si>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</si>
  <si>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</si>
  <si>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</si>
  <si>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</si>
  <si>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</si>
  <si>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</si>
  <si>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</si>
  <si>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</si>
  <si>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</si>
  <si>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</si>
  <si>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</si>
  <si>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</si>
  <si>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</si>
  <si>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</si>
  <si>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</si>
  <si>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</si>
  <si>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</si>
  <si>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</si>
  <si>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</si>
  <si>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</si>
  <si>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</si>
  <si>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</si>
  <si>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</si>
  <si>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</si>
  <si>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</si>
  <si>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</si>
  <si>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</si>
  <si>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</si>
  <si>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</si>
  <si>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</si>
  <si>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</si>
  <si>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</si>
  <si>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</si>
  <si>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</si>
  <si>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</si>
  <si>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</si>
  <si>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</si>
  <si>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</si>
  <si>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</si>
  <si>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</si>
  <si>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</si>
  <si>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</si>
  <si>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</si>
  <si>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</si>
  <si>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</si>
  <si>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</si>
  <si>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</si>
  <si>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</si>
  <si>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</si>
  <si>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</si>
  <si>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</si>
  <si>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</si>
  <si>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</si>
  <si>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</si>
  <si>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</si>
  <si>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</si>
  <si>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</si>
  <si>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</si>
  <si>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</si>
  <si>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</si>
  <si>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</si>
  <si>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</si>
  <si>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</si>
  <si>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</si>
  <si>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</si>
  <si>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</si>
  <si>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</si>
  <si>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</si>
  <si>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</si>
  <si>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</si>
  <si>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</si>
  <si>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</si>
  <si>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</si>
  <si>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</si>
  <si>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</si>
  <si>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</si>
  <si>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</si>
  <si>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</si>
  <si>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</si>
  <si>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</si>
  <si>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</si>
  <si>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</si>
  <si>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</si>
  <si>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</si>
  <si>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</si>
  <si>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</si>
  <si>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</si>
  <si>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</si>
  <si>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</si>
  <si>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</si>
  <si>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</si>
  <si>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</si>
  <si>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</si>
  <si>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</si>
  <si>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</si>
  <si>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</si>
  <si>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</si>
  <si>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</si>
  <si>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</si>
  <si>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</si>
  <si>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</si>
  <si>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</si>
  <si>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</si>
  <si>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</si>
  <si>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</si>
  <si>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</si>
  <si>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</si>
  <si>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</si>
  <si>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</si>
  <si>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</si>
  <si>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</si>
  <si>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</si>
  <si>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</si>
  <si>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</si>
  <si>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</si>
  <si>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</si>
  <si>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</si>
  <si>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</si>
  <si>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</si>
  <si>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</si>
  <si>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</si>
  <si>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</si>
  <si>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</si>
  <si>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</si>
  <si>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</si>
  <si>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</si>
  <si>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</si>
  <si>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</si>
  <si>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</si>
  <si>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</si>
  <si>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</si>
  <si>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</si>
  <si>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</si>
  <si>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</si>
  <si>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</si>
  <si>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</si>
  <si>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</si>
  <si>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</si>
  <si>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</si>
  <si>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</si>
  <si>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</si>
  <si>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</si>
  <si>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</si>
  <si>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</si>
  <si>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</si>
  <si>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</si>
  <si>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</si>
  <si>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</si>
  <si>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</si>
  <si>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</si>
  <si>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</si>
  <si>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</si>
  <si>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</si>
  <si>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</si>
  <si>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</si>
  <si>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</si>
  <si>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</si>
  <si>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</si>
  <si>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</si>
  <si>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</si>
  <si>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</si>
  <si>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</si>
  <si>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</si>
  <si>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</si>
  <si>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</si>
  <si>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</si>
  <si>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</si>
  <si>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</si>
  <si>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</si>
  <si>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</si>
  <si>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</si>
  <si>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</si>
  <si>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</si>
  <si>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</si>
  <si>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</si>
  <si>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</si>
  <si>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</si>
  <si>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</si>
  <si>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</si>
  <si>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</si>
  <si>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</si>
  <si>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</si>
  <si>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</si>
  <si>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</si>
  <si>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</si>
  <si>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</si>
  <si>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</si>
  <si>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</si>
  <si>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</si>
  <si>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</si>
  <si>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</si>
  <si>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</si>
  <si>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</si>
  <si>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</si>
  <si>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</si>
  <si>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</si>
  <si>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</si>
  <si>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</si>
  <si>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</si>
  <si>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</si>
  <si>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</si>
  <si>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</si>
  <si>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</si>
  <si>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</si>
  <si>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</si>
  <si>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</si>
  <si>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</si>
  <si>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</si>
  <si>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</si>
  <si>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</si>
  <si>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</si>
  <si>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</si>
  <si>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</si>
  <si>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</si>
  <si>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</si>
  <si>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</si>
  <si>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</si>
  <si>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</si>
  <si>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</si>
  <si>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</si>
  <si>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</si>
  <si>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</si>
  <si>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</si>
  <si>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</si>
  <si>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</si>
  <si>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</si>
  <si>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</si>
  <si>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</si>
  <si>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</si>
  <si>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</si>
  <si>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</si>
  <si>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</si>
  <si>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</si>
  <si>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</si>
  <si>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</si>
  <si>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</si>
  <si>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</si>
  <si>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</si>
  <si>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</si>
  <si>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</si>
  <si>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</si>
  <si>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</si>
  <si>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</si>
  <si>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</si>
  <si>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</si>
  <si>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</si>
  <si>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</si>
  <si>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</si>
  <si>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</si>
  <si>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</si>
  <si>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</si>
  <si>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</si>
  <si>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</si>
  <si>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</si>
  <si>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</si>
  <si>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</si>
  <si>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</si>
  <si>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</si>
  <si>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</si>
  <si>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</si>
  <si>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</si>
  <si>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</si>
  <si>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</si>
  <si>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</si>
  <si>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</si>
  <si>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</si>
  <si>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</si>
  <si>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</si>
  <si>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</si>
  <si>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</si>
  <si>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</si>
  <si>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</si>
  <si>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</si>
  <si>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</si>
  <si>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</si>
  <si>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</si>
  <si>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</si>
  <si>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</si>
  <si>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</si>
  <si>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</si>
  <si>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</si>
  <si>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</si>
  <si>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</si>
  <si>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</si>
  <si>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</si>
  <si>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</si>
  <si>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</si>
  <si>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</si>
  <si>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</si>
  <si>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</si>
  <si>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</si>
  <si>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</si>
  <si>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</si>
  <si>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</si>
  <si>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</si>
  <si>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</si>
  <si>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</si>
  <si>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</si>
  <si>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</si>
  <si>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</si>
  <si>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</si>
  <si>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</si>
  <si>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</si>
  <si>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</si>
  <si>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</si>
  <si>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</si>
  <si>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</si>
  <si>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</si>
  <si>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</si>
  <si>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</si>
  <si>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</si>
  <si>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</si>
  <si>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</si>
  <si>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</si>
  <si>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</si>
  <si>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</si>
  <si>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</si>
  <si>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</si>
  <si>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</si>
  <si>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</si>
  <si>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</si>
  <si>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</si>
  <si>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</si>
  <si>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</si>
  <si>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</si>
  <si>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</si>
  <si>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</si>
  <si>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</si>
  <si>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</si>
  <si>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</si>
  <si>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</si>
  <si>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</si>
  <si>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</si>
  <si>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</si>
  <si>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</si>
  <si>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</si>
  <si>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</si>
  <si>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</si>
  <si>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</si>
  <si>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</si>
  <si>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</si>
  <si>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</si>
  <si>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</si>
  <si>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</si>
  <si>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</si>
  <si>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</si>
  <si>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</si>
  <si>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</si>
  <si>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</si>
  <si>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</si>
  <si>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</si>
  <si>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</si>
  <si>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</si>
  <si>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</si>
  <si>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</si>
  <si>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</si>
  <si>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</si>
  <si>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</si>
  <si>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</si>
  <si>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</si>
  <si>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</si>
  <si>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</si>
  <si>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</si>
  <si>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</si>
  <si>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</si>
  <si>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</si>
  <si>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</si>
  <si>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</si>
  <si>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</si>
  <si>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</si>
  <si>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</si>
  <si>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</si>
  <si>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</si>
  <si>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</si>
  <si>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</si>
  <si>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</si>
  <si>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</si>
  <si>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</si>
  <si>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</si>
  <si>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</si>
  <si>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</si>
  <si>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</si>
  <si>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</si>
  <si>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</si>
  <si>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</si>
  <si>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</si>
  <si>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</si>
  <si>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</si>
  <si>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</si>
  <si>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</si>
  <si>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</si>
  <si>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</si>
  <si>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</si>
  <si>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</si>
  <si>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</si>
  <si>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</si>
  <si>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</si>
  <si>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</si>
  <si>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</si>
  <si>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</si>
  <si>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</si>
  <si>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</si>
  <si>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</si>
  <si>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</si>
  <si>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</si>
  <si>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</si>
  <si>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</si>
  <si>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</si>
  <si>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</si>
  <si>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</si>
  <si>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</si>
  <si>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</si>
  <si>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</si>
  <si>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</si>
  <si>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</si>
  <si>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</si>
  <si>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</si>
  <si>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</si>
  <si>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</si>
  <si>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</si>
  <si>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</si>
  <si>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</si>
  <si>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</si>
  <si>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</si>
  <si>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</si>
  <si>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</si>
  <si>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</si>
  <si>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</si>
  <si>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</si>
  <si>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</si>
  <si>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</si>
  <si>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</si>
  <si>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</si>
  <si>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</si>
  <si>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</si>
  <si>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</si>
  <si>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</si>
  <si>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</si>
  <si>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</si>
  <si>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</si>
  <si>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</si>
  <si>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</si>
  <si>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</si>
  <si>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</si>
  <si>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</si>
  <si>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</si>
  <si>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</si>
  <si>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</si>
  <si>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</si>
  <si>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</si>
  <si>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</si>
  <si>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</si>
  <si>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</si>
  <si>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</si>
  <si>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</si>
  <si>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</si>
  <si>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</si>
  <si>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</si>
  <si>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</si>
  <si>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</si>
  <si>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</si>
  <si>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</si>
  <si>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</si>
  <si>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</si>
  <si>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</si>
  <si>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</si>
  <si>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</si>
  <si>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</si>
  <si>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</si>
  <si>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</si>
  <si>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</si>
  <si>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</si>
  <si>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</si>
  <si>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</si>
  <si>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</si>
  <si>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</si>
  <si>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</si>
  <si>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</si>
  <si>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</si>
  <si>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</si>
  <si>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</si>
  <si>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</si>
  <si>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</si>
  <si>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</si>
  <si>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</si>
  <si>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</si>
  <si>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</si>
  <si>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</si>
  <si>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</si>
  <si>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</si>
  <si>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</si>
  <si>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</si>
  <si>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</si>
  <si>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</si>
  <si>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</si>
  <si>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</si>
  <si>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</si>
  <si>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</si>
  <si>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</si>
  <si>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</si>
  <si>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</si>
  <si>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</si>
  <si>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</si>
  <si>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</si>
  <si>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</si>
  <si>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</si>
  <si>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</si>
  <si>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</si>
  <si>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</si>
  <si>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</si>
  <si>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</si>
  <si>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</si>
  <si>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</si>
  <si>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</si>
  <si>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</si>
  <si>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</si>
  <si>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</si>
  <si>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</si>
  <si>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</si>
  <si>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</si>
  <si>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</si>
  <si>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</si>
  <si>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</si>
  <si>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</si>
  <si>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</si>
  <si>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</si>
  <si>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</si>
  <si>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</si>
  <si>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</si>
  <si>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</si>
  <si>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</si>
  <si>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</si>
  <si>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</si>
  <si>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</si>
  <si>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</si>
  <si>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</si>
  <si>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</si>
  <si>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</si>
  <si>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</si>
  <si>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</si>
  <si>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</si>
  <si>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</si>
  <si>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</si>
  <si>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</si>
  <si>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</si>
  <si>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</si>
  <si>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</si>
  <si>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</si>
  <si>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</si>
  <si>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</si>
  <si>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</si>
  <si>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</si>
  <si>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</si>
  <si>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</si>
  <si>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</si>
  <si>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</si>
  <si>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</si>
  <si>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</si>
  <si>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</si>
  <si>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</si>
  <si>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</si>
  <si>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</si>
  <si>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</si>
  <si>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</si>
  <si>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</si>
  <si>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</si>
  <si>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</si>
  <si>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</si>
  <si>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</si>
  <si>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</si>
  <si>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</si>
  <si>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</si>
  <si>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</si>
  <si>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</si>
  <si>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</si>
  <si>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</si>
  <si>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</si>
  <si>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</si>
  <si>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</si>
  <si>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</si>
  <si>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</si>
  <si>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</si>
  <si>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</si>
  <si>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</si>
  <si>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</si>
  <si>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</si>
  <si>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</si>
  <si>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</si>
  <si>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</si>
  <si>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</si>
  <si>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</si>
  <si>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</si>
  <si>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</si>
  <si>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</si>
  <si>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</si>
  <si>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</si>
  <si>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</si>
  <si>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</si>
  <si>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</si>
  <si>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</si>
  <si>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</si>
  <si>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</si>
  <si>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</si>
  <si>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</si>
  <si>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</si>
  <si>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</si>
  <si>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</si>
  <si>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</si>
  <si>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</si>
  <si>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</si>
  <si>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</si>
  <si>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</si>
  <si>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</si>
  <si>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</si>
  <si>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</si>
  <si>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</si>
  <si>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</si>
  <si>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</si>
  <si>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</si>
  <si>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</si>
  <si>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</si>
  <si>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</si>
  <si>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</si>
  <si>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</si>
  <si>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</si>
  <si>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</si>
  <si>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</si>
  <si>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</si>
  <si>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</si>
  <si>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</si>
  <si>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</si>
  <si>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</si>
  <si>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</si>
  <si>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</si>
  <si>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</si>
  <si>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</si>
  <si>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</si>
  <si>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</si>
  <si>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</si>
  <si>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</si>
  <si>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</si>
  <si>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</si>
  <si>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</si>
  <si>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</si>
  <si>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</si>
  <si>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</si>
  <si>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</si>
  <si>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</si>
  <si>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</si>
  <si>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</si>
  <si>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</si>
  <si>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</si>
  <si>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</si>
  <si>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</si>
  <si>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</si>
  <si>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</si>
  <si>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</si>
  <si>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</si>
  <si>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</si>
  <si>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</si>
  <si>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</si>
  <si>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</si>
  <si>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</si>
  <si>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</si>
  <si>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</si>
  <si>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</si>
  <si>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</si>
  <si>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</si>
  <si>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</si>
  <si>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</si>
  <si>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</si>
  <si>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</si>
  <si>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</si>
  <si>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</si>
  <si>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</si>
  <si>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</si>
  <si>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</si>
  <si>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</si>
  <si>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</si>
  <si>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</si>
  <si>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</si>
  <si>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</si>
  <si>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</si>
  <si>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</si>
  <si>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</si>
  <si>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</si>
  <si>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</si>
  <si>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</si>
  <si>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</si>
  <si>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</si>
  <si>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</si>
  <si>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</si>
  <si>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</si>
  <si>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</si>
  <si>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</si>
  <si>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</si>
  <si>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</si>
  <si>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</si>
  <si>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</si>
  <si>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</si>
  <si>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</si>
  <si>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</si>
  <si>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</si>
  <si>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</si>
  <si>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</si>
  <si>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</si>
  <si>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</si>
  <si>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</si>
  <si>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</si>
  <si>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</si>
  <si>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</si>
  <si>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</si>
  <si>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</si>
  <si>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</si>
  <si>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</si>
  <si>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</si>
  <si>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</si>
  <si>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</si>
  <si>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</si>
  <si>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</si>
  <si>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</si>
  <si>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</si>
  <si>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</si>
  <si>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</si>
  <si>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</si>
  <si>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</si>
  <si>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</si>
  <si>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</si>
  <si>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</si>
  <si>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</si>
  <si>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</si>
  <si>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</si>
  <si>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</si>
  <si>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</si>
  <si>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</si>
  <si>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</si>
  <si>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</si>
  <si>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</si>
  <si>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</si>
  <si>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</si>
  <si>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</si>
  <si>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</si>
  <si>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</si>
  <si>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</si>
  <si>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</si>
  <si>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</si>
  <si>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</si>
  <si>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</si>
  <si>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</si>
  <si>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</si>
  <si>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</si>
  <si>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</si>
  <si>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</si>
  <si>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</si>
  <si>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</si>
  <si>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</si>
  <si>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</si>
  <si>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</si>
  <si>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</si>
  <si>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</si>
  <si>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</si>
  <si>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</si>
  <si>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</si>
  <si>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</si>
  <si>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</si>
  <si>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</si>
  <si>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</si>
  <si>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</si>
  <si>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</si>
  <si>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</si>
  <si>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</si>
  <si>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</si>
  <si>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</si>
  <si>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</si>
  <si>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</si>
  <si>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</si>
  <si>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</si>
  <si>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</si>
  <si>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</si>
  <si>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</si>
  <si>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</si>
  <si>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</si>
  <si>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</si>
  <si>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</si>
  <si>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</si>
  <si>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</si>
  <si>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</si>
  <si>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</si>
  <si>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</si>
  <si>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</si>
  <si>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</si>
  <si>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</si>
  <si>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</si>
  <si>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</si>
  <si>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</si>
  <si>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</si>
  <si>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</si>
  <si>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</si>
  <si>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</si>
  <si>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</si>
  <si>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</si>
  <si>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</si>
  <si>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</si>
  <si>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</si>
  <si>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</si>
  <si>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</si>
  <si>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</si>
  <si>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</si>
  <si>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</si>
  <si>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</si>
  <si>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</si>
  <si>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</si>
  <si>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</si>
  <si>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</si>
  <si>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</si>
  <si>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</si>
  <si>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</si>
  <si>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</si>
  <si>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</si>
  <si>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</si>
  <si>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</si>
  <si>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</si>
  <si>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</si>
  <si>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</si>
  <si>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</si>
  <si>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</si>
  <si>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</si>
  <si>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</si>
  <si>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</si>
  <si>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</si>
  <si>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</si>
  <si>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</si>
  <si>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</si>
  <si>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</si>
  <si>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</si>
  <si>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</si>
  <si>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</si>
  <si>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</si>
  <si>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</si>
  <si>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</si>
  <si>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</si>
  <si>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</si>
  <si>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</si>
  <si>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</si>
  <si>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</si>
  <si>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</si>
  <si>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</si>
  <si>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</si>
  <si>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</si>
  <si>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</si>
  <si>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</si>
  <si>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</si>
  <si>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</si>
  <si>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</si>
  <si>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</si>
  <si>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</si>
  <si>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</si>
  <si>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</si>
  <si>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</si>
  <si>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</si>
  <si>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</si>
  <si>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</si>
  <si>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</si>
  <si>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</si>
  <si>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</si>
  <si>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</si>
  <si>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</si>
  <si>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</si>
  <si>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</si>
  <si>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</si>
  <si>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</si>
  <si>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</si>
  <si>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</si>
  <si>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</si>
  <si>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</si>
  <si>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</si>
  <si>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</si>
  <si>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</si>
  <si>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</si>
  <si>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</si>
  <si>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</si>
  <si>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</si>
  <si>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</si>
  <si>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</si>
  <si>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</si>
  <si>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</si>
  <si>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</si>
  <si>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</si>
  <si>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</si>
  <si>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</si>
  <si>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</si>
  <si>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</si>
  <si>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</si>
  <si>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</si>
  <si>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</si>
  <si>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</si>
  <si>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</si>
  <si>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</si>
  <si>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</si>
  <si>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</si>
  <si>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</si>
  <si>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</si>
  <si>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</si>
  <si>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</si>
  <si>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</si>
  <si>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</si>
  <si>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</si>
  <si>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</si>
  <si>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</si>
  <si>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</si>
  <si>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</si>
  <si>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</si>
  <si>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</si>
  <si>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</si>
  <si>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</si>
  <si>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</si>
  <si>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</si>
  <si>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</si>
  <si>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</si>
  <si>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</si>
  <si>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</si>
  <si>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</si>
  <si>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</si>
  <si>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</si>
  <si>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</si>
  <si>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</si>
  <si>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</si>
  <si>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</si>
  <si>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</si>
  <si>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</si>
  <si>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</si>
  <si>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</si>
  <si>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</si>
  <si>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</si>
  <si>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</si>
  <si>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</si>
  <si>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</si>
  <si>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</si>
  <si>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</si>
  <si>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</si>
  <si>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</si>
  <si>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</si>
  <si>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</si>
  <si>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</si>
  <si>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</si>
  <si>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</si>
  <si>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</si>
  <si>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</si>
  <si>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</si>
  <si>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</si>
  <si>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</si>
  <si>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</si>
  <si>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</si>
  <si>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</si>
  <si>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</si>
  <si>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</si>
  <si>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</si>
  <si>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</si>
  <si>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</si>
  <si>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</si>
  <si>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</si>
  <si>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</si>
  <si>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</si>
  <si>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</si>
  <si>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</si>
  <si>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</si>
  <si>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</si>
  <si>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</si>
  <si>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</si>
  <si>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</si>
  <si>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</si>
  <si>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</si>
  <si>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</si>
  <si>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</si>
  <si>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</si>
  <si>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</si>
  <si>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</si>
  <si>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</si>
  <si>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</si>
  <si>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</si>
  <si>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</si>
  <si>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</si>
  <si>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</si>
  <si>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</si>
  <si>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</si>
  <si>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</si>
  <si>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</si>
  <si>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</si>
  <si>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</si>
  <si>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</si>
  <si>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</si>
  <si>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</si>
  <si>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</si>
  <si>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</si>
  <si>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</si>
  <si>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</si>
  <si>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</si>
  <si>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</si>
  <si>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</si>
  <si>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</si>
  <si>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</si>
  <si>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</si>
  <si>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</si>
  <si>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</si>
  <si>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</si>
  <si>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</si>
  <si>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</si>
  <si>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</si>
  <si>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</si>
  <si>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</si>
  <si>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</si>
  <si>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</si>
  <si>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</si>
  <si>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</si>
  <si>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</si>
  <si>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</si>
  <si>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</si>
  <si>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</si>
  <si>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</si>
  <si>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</si>
  <si>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</si>
  <si>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</si>
  <si>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</si>
  <si>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</si>
  <si>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</si>
  <si>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</si>
  <si>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</si>
  <si>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</si>
  <si>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</si>
  <si>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</si>
  <si>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</si>
  <si>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</si>
  <si>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</si>
  <si>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</si>
  <si>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</si>
  <si>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</si>
  <si>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</si>
  <si>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</si>
  <si>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</si>
  <si>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</si>
  <si>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</si>
  <si>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</si>
  <si>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</si>
  <si>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</si>
  <si>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</si>
  <si>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</si>
  <si>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</si>
  <si>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</si>
  <si>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</si>
  <si>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</si>
  <si>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</si>
  <si>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</si>
  <si>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</si>
  <si>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</si>
  <si>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</si>
  <si>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</si>
  <si>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</si>
  <si>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</si>
  <si>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</si>
  <si>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</si>
  <si>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</si>
  <si>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</si>
  <si>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</si>
  <si>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</si>
  <si>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</si>
  <si>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</si>
  <si>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</si>
  <si>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</si>
  <si>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</si>
  <si>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</si>
  <si>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</si>
  <si>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</si>
  <si>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</si>
  <si>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</si>
  <si>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</si>
  <si>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</si>
  <si>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</si>
  <si>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</si>
  <si>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</si>
  <si>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</si>
  <si>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</si>
  <si>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</si>
  <si>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</si>
  <si>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</si>
  <si>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</si>
  <si>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</si>
  <si>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</si>
  <si>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</si>
  <si>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</si>
  <si>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</si>
  <si>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</si>
  <si>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</si>
  <si>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</si>
  <si>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</si>
  <si>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</si>
  <si>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</si>
  <si>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</si>
  <si>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</si>
  <si>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</si>
  <si>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</si>
  <si>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</si>
  <si>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</si>
  <si>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</si>
  <si>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</si>
  <si>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</si>
  <si>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</si>
  <si>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</si>
  <si>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</si>
  <si>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</si>
  <si>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</si>
  <si>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</si>
  <si>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</si>
  <si>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</si>
  <si>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</si>
  <si>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</si>
  <si>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</si>
  <si>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</si>
  <si>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</si>
  <si>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</si>
  <si>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</si>
  <si>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</si>
  <si>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</si>
  <si>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</si>
  <si>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</si>
  <si>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</si>
  <si>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</si>
  <si>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</si>
  <si>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</si>
  <si>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</si>
  <si>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</si>
  <si>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</si>
  <si>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</si>
  <si>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</si>
  <si>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</si>
  <si>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</si>
  <si>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</si>
  <si>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</si>
  <si>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</si>
  <si>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</si>
  <si>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</si>
  <si>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</si>
  <si>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</si>
  <si>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</si>
  <si>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</si>
  <si>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</si>
  <si>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</si>
  <si>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</si>
  <si>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</si>
  <si>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</si>
  <si>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</si>
  <si>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</si>
  <si>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</si>
  <si>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</si>
  <si>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</si>
  <si>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</si>
  <si>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</si>
  <si>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</si>
  <si>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</si>
  <si>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</si>
  <si>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</si>
  <si>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</si>
  <si>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</si>
  <si>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</si>
  <si>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</si>
  <si>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</si>
  <si>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</si>
  <si>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</si>
  <si>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</si>
  <si>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</si>
  <si>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</si>
  <si>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</si>
  <si>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</si>
  <si>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</si>
  <si>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</si>
  <si>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</si>
  <si>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</si>
  <si>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</si>
  <si>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</si>
  <si>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</si>
  <si>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</si>
  <si>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</si>
  <si>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</si>
  <si>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</si>
  <si>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</si>
  <si>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</si>
  <si>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</si>
  <si>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</si>
  <si>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</si>
  <si>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</si>
  <si>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</si>
  <si>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</si>
  <si>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</si>
  <si>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</si>
  <si>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</si>
  <si>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</si>
  <si>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</si>
  <si>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</si>
  <si>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</si>
  <si>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</si>
  <si>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</si>
  <si>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</si>
  <si>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</si>
  <si>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</si>
  <si>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</si>
  <si>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</si>
  <si>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</si>
  <si>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</si>
  <si>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</si>
  <si>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</si>
  <si>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</si>
  <si>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</si>
  <si>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</si>
  <si>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</si>
  <si>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</si>
  <si>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</si>
  <si>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</si>
  <si>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</si>
  <si>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</si>
  <si>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</si>
  <si>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</si>
  <si>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</si>
  <si>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</si>
  <si>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</si>
  <si>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</si>
  <si>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</si>
  <si>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</si>
  <si>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</si>
  <si>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</si>
  <si>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</si>
  <si>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</si>
  <si>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</si>
  <si>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</si>
  <si>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</si>
  <si>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</si>
  <si>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</si>
  <si>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</si>
  <si>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</si>
  <si>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</si>
  <si>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</si>
  <si>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</si>
  <si>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</si>
  <si>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</si>
  <si>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</si>
  <si>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</si>
  <si>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</si>
  <si>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</si>
  <si>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</si>
  <si>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</si>
  <si>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</si>
  <si>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</si>
  <si>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</si>
  <si>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</si>
  <si>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</si>
  <si>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</si>
  <si>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</si>
  <si>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</si>
  <si>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</si>
  <si>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</si>
  <si>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</si>
  <si>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</si>
  <si>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</si>
  <si>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</si>
  <si>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</si>
  <si>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</si>
  <si>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</si>
  <si>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</si>
  <si>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</si>
  <si>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</si>
  <si>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</si>
  <si>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</si>
  <si>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</si>
  <si>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</si>
  <si>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</si>
  <si>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</si>
  <si>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</si>
  <si>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</si>
  <si>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</si>
  <si>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</si>
  <si>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</si>
  <si>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</si>
  <si>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</si>
  <si>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</si>
  <si>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</si>
  <si>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</si>
  <si>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</si>
  <si>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</si>
  <si>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</si>
  <si>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</si>
  <si>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</si>
  <si>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</si>
  <si>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</si>
  <si>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</si>
  <si>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</si>
  <si>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</si>
  <si>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</si>
  <si>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</si>
  <si>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</si>
  <si>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</si>
  <si>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</si>
  <si>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</si>
  <si>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</si>
  <si>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</si>
  <si>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</si>
  <si>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</si>
  <si>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</si>
  <si>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</si>
  <si>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</si>
  <si>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</si>
  <si>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</si>
  <si>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</si>
  <si>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</si>
  <si>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</si>
  <si>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</si>
  <si>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</si>
  <si>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</si>
  <si>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</si>
  <si>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</si>
  <si>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</si>
  <si>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</si>
  <si>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</si>
  <si>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</si>
  <si>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</si>
  <si>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</si>
  <si>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</si>
  <si>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</si>
  <si>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</si>
  <si>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</si>
  <si>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</si>
  <si>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</si>
  <si>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</si>
  <si>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</si>
  <si>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</si>
  <si>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</si>
  <si>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</si>
  <si>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</si>
  <si>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</si>
  <si>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</si>
  <si>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</si>
  <si>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</si>
  <si>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</si>
  <si>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</si>
  <si>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</si>
  <si>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</si>
  <si>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</si>
  <si>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</si>
  <si>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</si>
  <si>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</si>
  <si>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</si>
  <si>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</si>
  <si>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</si>
  <si>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</si>
  <si>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</si>
  <si>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</si>
  <si>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</si>
  <si>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</si>
  <si>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</si>
  <si>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</si>
  <si>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</si>
  <si>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</si>
  <si>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</si>
  <si>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</si>
  <si>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</si>
  <si>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</si>
  <si>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</si>
  <si>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</si>
  <si>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</si>
  <si>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</si>
  <si>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</si>
  <si>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</si>
  <si>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</si>
  <si>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</si>
  <si>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</si>
  <si>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</si>
  <si>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</si>
  <si>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</si>
  <si>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</si>
  <si>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</si>
  <si>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</si>
  <si>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</si>
  <si>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</si>
  <si>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</si>
  <si>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</si>
  <si>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</si>
  <si>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</si>
  <si>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</si>
  <si>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</si>
  <si>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</si>
  <si>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</si>
  <si>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</si>
  <si>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</si>
  <si>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</si>
  <si>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</si>
  <si>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</si>
  <si>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</si>
  <si>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</si>
  <si>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</si>
  <si>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</si>
  <si>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</si>
  <si>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</si>
  <si>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</si>
  <si>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</si>
  <si>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</si>
  <si>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</si>
  <si>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</si>
  <si>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</si>
  <si>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</si>
  <si>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</si>
  <si>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</si>
  <si>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</si>
  <si>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</si>
  <si>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</si>
  <si>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</si>
  <si>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</si>
  <si>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</si>
  <si>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</si>
  <si>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</si>
  <si>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</si>
  <si>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</si>
  <si>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</si>
  <si>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</si>
  <si>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</si>
  <si>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</si>
  <si>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</si>
  <si>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</si>
  <si>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</si>
  <si>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</si>
  <si>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</si>
  <si>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</si>
  <si>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</si>
  <si>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</si>
  <si>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</si>
  <si>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</si>
  <si>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</si>
  <si>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</si>
  <si>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</si>
  <si>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</si>
  <si>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</si>
  <si>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</si>
  <si>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</si>
  <si>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</si>
  <si>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</si>
  <si>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</si>
  <si>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</si>
  <si>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</si>
  <si>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</si>
  <si>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</si>
  <si>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</si>
  <si>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</si>
  <si>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</si>
  <si>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</si>
  <si>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</si>
  <si>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</si>
  <si>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</si>
  <si>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</si>
  <si>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</si>
  <si>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</si>
  <si>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</si>
  <si>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</si>
  <si>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</si>
  <si>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</si>
  <si>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</si>
  <si>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</si>
  <si>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</si>
  <si>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</si>
  <si>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</si>
  <si>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</si>
  <si>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</si>
  <si>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</si>
  <si>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</si>
  <si>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</si>
  <si>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</si>
  <si>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</si>
  <si>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</si>
  <si>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</si>
  <si>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</si>
  <si>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</si>
  <si>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</si>
  <si>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</si>
  <si>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</si>
  <si>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</si>
  <si>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</si>
  <si>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</si>
  <si>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</si>
  <si>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</si>
  <si>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</si>
  <si>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</si>
  <si>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</si>
  <si>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</si>
  <si>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</si>
  <si>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</si>
  <si>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</si>
  <si>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</si>
  <si>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</si>
  <si>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</si>
  <si>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</si>
  <si>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</si>
  <si>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</si>
  <si>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</si>
  <si>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</si>
  <si>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</si>
  <si>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</si>
  <si>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</si>
  <si>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</si>
  <si>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</si>
  <si>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</si>
  <si>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</si>
  <si>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</si>
  <si>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</si>
  <si>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</si>
  <si>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</si>
  <si>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</si>
  <si>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</si>
  <si>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</si>
  <si>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</si>
  <si>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</si>
  <si>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</si>
  <si>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</si>
  <si>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</si>
  <si>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</si>
  <si>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</si>
  <si>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</si>
  <si>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</si>
  <si>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</si>
  <si>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</si>
  <si>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</si>
  <si>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</si>
  <si>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</si>
  <si>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</si>
  <si>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</si>
  <si>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</si>
  <si>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</si>
  <si>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</si>
  <si>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</si>
  <si>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</si>
  <si>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</si>
  <si>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</si>
  <si>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</si>
  <si>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</si>
  <si>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</si>
  <si>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</si>
  <si>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</si>
  <si>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</si>
  <si>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</si>
  <si>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</si>
  <si>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</si>
  <si>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</si>
  <si>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</si>
  <si>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</si>
  <si>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</si>
  <si>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</si>
  <si>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</si>
  <si>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</si>
  <si>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</si>
  <si>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</si>
  <si>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</si>
  <si>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</si>
  <si>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</si>
  <si>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</si>
  <si>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</si>
  <si>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</si>
  <si>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</si>
  <si>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</si>
  <si>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</si>
  <si>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</si>
  <si>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</si>
  <si>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</si>
  <si>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</si>
  <si>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</si>
  <si>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</si>
  <si>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</si>
  <si>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</si>
  <si>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</si>
  <si>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</si>
  <si>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</si>
  <si>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</si>
  <si>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</si>
  <si>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</si>
  <si>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</si>
  <si>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</si>
  <si>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</si>
  <si>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</si>
  <si>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</si>
  <si>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</si>
  <si>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</si>
  <si>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</si>
  <si>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</si>
  <si>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</si>
  <si>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</si>
  <si>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</si>
  <si>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</si>
  <si>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</si>
  <si>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</si>
  <si>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</si>
  <si>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</si>
  <si>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</si>
  <si>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</si>
  <si>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</si>
  <si>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</si>
  <si>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</si>
  <si>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</si>
  <si>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</si>
  <si>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</si>
  <si>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</si>
  <si>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</si>
  <si>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</si>
  <si>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</si>
  <si>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</si>
  <si>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</si>
  <si>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</si>
  <si>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</si>
  <si>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</si>
  <si>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</si>
  <si>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</si>
  <si>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</si>
  <si>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</si>
  <si>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</si>
  <si>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</si>
  <si>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</si>
  <si>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</si>
  <si>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</si>
  <si>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</si>
  <si>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</si>
  <si>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</si>
  <si>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</si>
  <si>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</si>
  <si>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</si>
  <si>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</si>
  <si>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</si>
  <si>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</si>
  <si>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</si>
  <si>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</si>
  <si>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</si>
  <si>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</si>
  <si>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</si>
  <si>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</si>
  <si>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</si>
  <si>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</si>
  <si>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</si>
  <si>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</si>
  <si>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</si>
  <si>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</si>
  <si>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</si>
  <si>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</si>
  <si>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</si>
  <si>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</si>
  <si>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</si>
  <si>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</si>
  <si>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</si>
  <si>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</si>
  <si>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</si>
  <si>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</si>
  <si>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</si>
  <si>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</si>
  <si>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</si>
  <si>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</si>
  <si>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</si>
  <si>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</si>
  <si>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</si>
  <si>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</si>
  <si>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</si>
  <si>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</si>
  <si>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</si>
  <si>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</si>
  <si>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</si>
  <si>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</si>
  <si>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</si>
  <si>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</si>
  <si>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</si>
  <si>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</si>
  <si>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</si>
  <si>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</si>
  <si>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</si>
  <si>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</si>
  <si>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</si>
  <si>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</si>
  <si>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</si>
  <si>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</si>
  <si>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</si>
  <si>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</si>
  <si>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</si>
  <si>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</si>
  <si>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</si>
  <si>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</si>
  <si>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</si>
  <si>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</si>
  <si>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</si>
  <si>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</si>
  <si>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</si>
  <si>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</si>
  <si>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</si>
  <si>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</si>
  <si>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</si>
  <si>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</si>
  <si>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</si>
  <si>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</si>
  <si>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</si>
  <si>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</si>
  <si>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</si>
  <si>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</si>
  <si>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</si>
  <si>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</si>
  <si>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</si>
  <si>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</si>
  <si>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</si>
  <si>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</si>
  <si>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</si>
  <si>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</si>
  <si>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</si>
  <si>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</si>
  <si>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</si>
  <si>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</si>
  <si>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</si>
  <si>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</si>
  <si>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</si>
  <si>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</si>
  <si>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</si>
  <si>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</si>
  <si>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</si>
  <si>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</si>
  <si>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</si>
  <si>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</si>
  <si>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</si>
  <si>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</si>
  <si>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</si>
  <si>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</si>
  <si>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</si>
  <si>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</si>
  <si>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</si>
  <si>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</si>
  <si>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</si>
  <si>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</si>
  <si>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</si>
  <si>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</si>
  <si>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</si>
  <si>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</si>
  <si>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</si>
  <si>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</si>
  <si>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</si>
  <si>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</si>
  <si>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</si>
  <si>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</si>
  <si>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</si>
  <si>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</si>
  <si>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</si>
  <si>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</si>
  <si>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</si>
  <si>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</si>
  <si>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</si>
  <si>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</si>
  <si>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</si>
  <si>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</si>
  <si>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</si>
  <si>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</si>
  <si>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</si>
  <si>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</si>
  <si>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</si>
  <si>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</si>
  <si>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</si>
  <si>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</si>
  <si>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</si>
  <si>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</si>
  <si>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</si>
  <si>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</si>
  <si>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</si>
  <si>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</si>
  <si>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</si>
  <si>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</si>
  <si>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</si>
  <si>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</si>
  <si>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</si>
  <si>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</si>
  <si>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</si>
  <si>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</si>
  <si>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</si>
  <si>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</si>
  <si>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</si>
  <si>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</si>
  <si>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</si>
  <si>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</si>
  <si>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</si>
  <si>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</si>
  <si>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</si>
  <si>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</si>
  <si>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</si>
  <si>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</si>
  <si>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</si>
  <si>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</si>
  <si>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</si>
  <si>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</si>
  <si>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</si>
  <si>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</si>
  <si>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</si>
  <si>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</si>
  <si>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</si>
  <si>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</si>
  <si>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</si>
  <si>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</si>
  <si>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</si>
  <si>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</si>
  <si>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</si>
  <si>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</si>
  <si>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</si>
  <si>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</si>
  <si>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</si>
  <si>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</si>
  <si>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</si>
  <si>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</si>
  <si>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</si>
  <si>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</si>
  <si>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</si>
  <si>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</si>
  <si>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</si>
  <si>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</si>
  <si>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</si>
  <si>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</si>
  <si>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</si>
  <si>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</si>
  <si>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</si>
  <si>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</si>
  <si>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</si>
  <si>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</si>
  <si>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</si>
  <si>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</si>
  <si>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</si>
  <si>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</si>
  <si>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</si>
  <si>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</si>
  <si>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</si>
  <si>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</si>
  <si>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</si>
  <si>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</si>
  <si>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</si>
  <si>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</si>
  <si>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</si>
  <si>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</si>
  <si>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</si>
  <si>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</si>
  <si>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</si>
  <si>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</si>
  <si>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</si>
  <si>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</si>
  <si>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</si>
  <si>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</si>
  <si>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</si>
  <si>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</si>
  <si>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</si>
  <si>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</si>
  <si>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</si>
  <si>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</si>
  <si>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</si>
  <si>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</si>
  <si>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</si>
  <si>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</si>
  <si>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</si>
  <si>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</si>
  <si>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</si>
  <si>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</si>
  <si>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</si>
  <si>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</si>
  <si>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</si>
  <si>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</si>
  <si>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</si>
  <si>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</si>
  <si>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</si>
  <si>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</si>
  <si>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</si>
  <si>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</si>
  <si>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</si>
  <si>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</si>
  <si>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</si>
  <si>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</si>
  <si>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</si>
  <si>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</si>
  <si>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</si>
  <si>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</si>
  <si>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</si>
  <si>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</si>
  <si>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</si>
  <si>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</si>
  <si>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</si>
  <si>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</si>
  <si>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</si>
  <si>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</si>
  <si>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</si>
  <si>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</si>
  <si>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</si>
  <si>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</si>
  <si>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</si>
  <si>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</si>
  <si>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</si>
  <si>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</si>
  <si>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</si>
  <si>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</si>
  <si>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</si>
  <si>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</si>
  <si>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</si>
  <si>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</si>
  <si>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</si>
  <si>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</si>
  <si>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</si>
  <si>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</si>
  <si>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</si>
  <si>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</si>
  <si>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</si>
  <si>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</si>
  <si>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</si>
  <si>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</si>
  <si>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</si>
  <si>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</si>
  <si>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</si>
  <si>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</si>
  <si>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</si>
  <si>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</si>
  <si>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</si>
  <si>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</si>
  <si>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</si>
  <si>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</si>
  <si>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</si>
  <si>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</si>
  <si>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</si>
  <si>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</si>
  <si>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</si>
  <si>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</si>
  <si>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</si>
  <si>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</si>
  <si>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</si>
  <si>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</si>
  <si>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</si>
  <si>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</si>
  <si>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</si>
  <si>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</si>
  <si>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</si>
  <si>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</si>
  <si>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</si>
  <si>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</si>
  <si>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</si>
  <si>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</si>
  <si>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</si>
  <si>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</si>
  <si>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</si>
  <si>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</si>
  <si>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</si>
  <si>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</si>
  <si>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</si>
  <si>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</si>
  <si>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</si>
  <si>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</si>
  <si>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</si>
  <si>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</si>
  <si>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</si>
  <si>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</si>
  <si>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</si>
  <si>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</si>
  <si>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</si>
  <si>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</si>
  <si>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</si>
  <si>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</si>
  <si>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</si>
  <si>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</si>
  <si>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</si>
  <si>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</si>
  <si>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</si>
  <si>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</si>
  <si>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</si>
  <si>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</si>
  <si>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</si>
  <si>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</si>
  <si>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</si>
  <si>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</si>
  <si>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</si>
  <si>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</si>
  <si>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</si>
  <si>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</si>
  <si>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</si>
  <si>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</si>
  <si>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</si>
  <si>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</si>
  <si>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</si>
  <si>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</si>
  <si>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</si>
  <si>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</si>
  <si>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</si>
  <si>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</si>
  <si>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</si>
  <si>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</si>
  <si>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</si>
  <si>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</si>
  <si>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</si>
  <si>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</si>
  <si>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</si>
  <si>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</si>
  <si>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</si>
  <si>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</si>
  <si>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</si>
  <si>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</si>
  <si>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</si>
  <si>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</si>
  <si>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</si>
  <si>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</si>
  <si>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</si>
  <si>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</si>
  <si>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</si>
  <si>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</si>
  <si>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</si>
  <si>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</si>
  <si>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</si>
  <si>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</si>
  <si>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</si>
  <si>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</si>
  <si>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</si>
  <si>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</si>
  <si>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</si>
  <si>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</si>
  <si>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</si>
  <si>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</si>
  <si>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</si>
  <si>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</si>
  <si>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</si>
  <si>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</si>
  <si>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</si>
  <si>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</si>
  <si>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</si>
  <si>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</si>
  <si>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</si>
  <si>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</si>
  <si>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</si>
  <si>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</si>
  <si>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</si>
  <si>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</si>
  <si>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</si>
  <si>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</si>
  <si>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</si>
  <si>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</si>
  <si>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</si>
  <si>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</si>
  <si>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</si>
  <si>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</si>
  <si>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</si>
  <si>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</si>
  <si>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</si>
  <si>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</si>
  <si>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</si>
  <si>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</si>
  <si>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</si>
  <si>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</si>
  <si>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</si>
  <si>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</si>
  <si>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</si>
  <si>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</si>
  <si>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</si>
  <si>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</si>
  <si>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</si>
  <si>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</si>
  <si>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</si>
  <si>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</si>
  <si>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</si>
  <si>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</si>
  <si>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</si>
  <si>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</si>
  <si>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</si>
  <si>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</si>
  <si>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</si>
  <si>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</si>
  <si>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</si>
  <si>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</si>
  <si>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</si>
  <si>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</si>
  <si>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</si>
  <si>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</si>
  <si>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</si>
  <si>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</si>
  <si>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</si>
  <si>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</si>
  <si>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</si>
  <si>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</si>
  <si>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</si>
  <si>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</si>
  <si>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</si>
  <si>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</si>
  <si>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</si>
  <si>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</si>
  <si>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</si>
  <si>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</si>
  <si>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</si>
  <si>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</si>
  <si>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</si>
  <si>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</si>
  <si>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</si>
  <si>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</si>
  <si>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</si>
  <si>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</si>
  <si>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</si>
  <si>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</si>
  <si>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</si>
  <si>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</si>
  <si>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</si>
  <si>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</si>
  <si>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</si>
  <si>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</si>
  <si>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</si>
  <si>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</si>
  <si>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</si>
  <si>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</si>
  <si>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</si>
  <si>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</si>
  <si>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</si>
  <si>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</si>
  <si>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</si>
  <si>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</si>
  <si>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</si>
  <si>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</si>
  <si>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</si>
  <si>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</si>
  <si>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</si>
  <si>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</si>
  <si>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</si>
  <si>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</si>
  <si>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</si>
  <si>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</si>
  <si>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</si>
  <si>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</si>
  <si>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</si>
  <si>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</si>
  <si>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</si>
  <si>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</si>
  <si>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</si>
  <si>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</si>
  <si>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</si>
  <si>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</si>
  <si>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</si>
  <si>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</si>
  <si>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</si>
  <si>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</si>
  <si>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</si>
  <si>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</si>
  <si>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</si>
  <si>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</si>
  <si>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</si>
  <si>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</si>
  <si>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</si>
  <si>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</si>
  <si>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</si>
  <si>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</si>
  <si>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</si>
  <si>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</si>
  <si>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</si>
  <si>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</si>
  <si>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</si>
  <si>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</si>
  <si>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</si>
  <si>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</si>
  <si>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</si>
  <si>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</si>
  <si>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</si>
  <si>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</si>
  <si>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</si>
  <si>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</si>
  <si>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</si>
  <si>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</si>
  <si>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</si>
  <si>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</si>
  <si>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</si>
  <si>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</si>
  <si>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</si>
  <si>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</si>
  <si>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</si>
  <si>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</si>
  <si>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</si>
  <si>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</si>
  <si>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</si>
  <si>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</si>
  <si>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</si>
  <si>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</si>
  <si>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</si>
  <si>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</si>
  <si>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</si>
  <si>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</si>
  <si>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</si>
  <si>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</si>
  <si>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</si>
  <si>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</si>
  <si>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</si>
  <si>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</si>
  <si>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</si>
  <si>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</si>
  <si>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</si>
  <si>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</si>
  <si>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</si>
  <si>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</si>
  <si>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</si>
  <si>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</si>
  <si>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</si>
  <si>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</si>
  <si>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</si>
  <si>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</si>
  <si>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</si>
  <si>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</si>
  <si>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</si>
  <si>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</si>
  <si>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</si>
  <si>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</si>
  <si>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</si>
  <si>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</si>
  <si>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</si>
  <si>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</si>
  <si>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</si>
  <si>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</si>
  <si>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</si>
  <si>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</si>
  <si>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</si>
  <si>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</si>
  <si>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</si>
  <si>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</si>
  <si>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</si>
  <si>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</si>
  <si>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</si>
  <si>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</si>
  <si>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</si>
  <si>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</si>
  <si>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</si>
  <si>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</si>
  <si>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</si>
  <si>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</si>
  <si>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</si>
  <si>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</si>
  <si>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</si>
  <si>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</si>
  <si>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</si>
  <si>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</si>
  <si>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</si>
  <si>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</si>
  <si>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</si>
  <si>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</si>
  <si>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</si>
  <si>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</si>
  <si>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</si>
  <si>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</si>
  <si>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</si>
  <si>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</si>
  <si>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</si>
  <si>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</si>
  <si>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</si>
  <si>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</si>
  <si>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</si>
  <si>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</si>
  <si>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</si>
  <si>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</si>
  <si>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</si>
  <si>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</si>
  <si>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</si>
  <si>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</si>
  <si>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</si>
  <si>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</si>
  <si>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</si>
  <si>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</si>
  <si>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</si>
  <si>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</si>
  <si>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</si>
  <si>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</si>
  <si>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</si>
  <si>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</si>
  <si>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</si>
  <si>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</si>
  <si>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</si>
  <si>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</si>
  <si>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</si>
  <si>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</si>
  <si>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</si>
  <si>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</si>
  <si>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</si>
  <si>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</si>
  <si>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</si>
  <si>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</si>
  <si>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</si>
  <si>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</si>
  <si>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</si>
  <si>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</si>
  <si>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</si>
  <si>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</si>
  <si>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</si>
  <si>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</si>
  <si>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</si>
  <si>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</si>
  <si>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</si>
  <si>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</si>
  <si>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</si>
  <si>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</si>
  <si>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</si>
  <si>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</si>
  <si>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</si>
  <si>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</si>
  <si>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</si>
  <si>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</si>
  <si>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</si>
  <si>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</si>
  <si>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</si>
  <si>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</si>
  <si>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</si>
  <si>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</si>
  <si>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</si>
  <si>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</si>
  <si>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</si>
  <si>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</si>
  <si>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</si>
  <si>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</si>
  <si>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</si>
  <si>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</si>
  <si>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</si>
  <si>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</si>
  <si>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</si>
  <si>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</si>
  <si>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</si>
  <si>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</si>
  <si>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</si>
  <si>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</si>
  <si>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</si>
  <si>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</si>
  <si>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</si>
  <si>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</si>
  <si>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</si>
  <si>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</si>
  <si>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</si>
  <si>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</si>
  <si>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</si>
  <si>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</si>
  <si>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</si>
  <si>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</si>
  <si>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</si>
  <si>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</si>
  <si>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</si>
  <si>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</si>
  <si>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</si>
  <si>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</si>
  <si>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</si>
  <si>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</si>
  <si>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</si>
  <si>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</si>
  <si>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</si>
  <si>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</si>
  <si>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</si>
  <si>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</si>
  <si>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</si>
  <si>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</si>
  <si>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</si>
  <si>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</si>
  <si>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</si>
  <si>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</si>
  <si>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</si>
  <si>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</si>
  <si>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</si>
  <si>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</si>
  <si>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</si>
  <si>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</si>
  <si>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</si>
  <si>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</si>
  <si>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</si>
  <si>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</si>
  <si>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</si>
  <si>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</si>
  <si>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</si>
  <si>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</si>
  <si>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</si>
  <si>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</si>
  <si>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</si>
  <si>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</si>
  <si>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</si>
  <si>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</si>
  <si>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</si>
  <si>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</si>
  <si>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</si>
  <si>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</si>
  <si>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</si>
  <si>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</si>
  <si>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</si>
  <si>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</si>
  <si>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</si>
  <si>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</si>
  <si>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</si>
  <si>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</si>
  <si>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</si>
  <si>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</si>
  <si>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</si>
  <si>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</si>
  <si>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</si>
  <si>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</si>
  <si>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</si>
  <si>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</si>
  <si>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</si>
  <si>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</si>
  <si>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</si>
  <si>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</si>
  <si>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</si>
  <si>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</si>
  <si>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</si>
  <si>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</si>
  <si>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</si>
  <si>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</si>
  <si>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</si>
  <si>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</si>
  <si>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</si>
  <si>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</si>
  <si>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</si>
  <si>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</si>
  <si>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</si>
  <si>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</si>
  <si>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</si>
  <si>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</si>
  <si>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</si>
  <si>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</si>
  <si>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</si>
  <si>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</si>
  <si>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</si>
  <si>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</si>
  <si>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</si>
  <si>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</si>
  <si>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</si>
  <si>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</si>
  <si>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</si>
  <si>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</si>
  <si>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</si>
  <si>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</si>
  <si>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</si>
  <si>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</si>
  <si>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</si>
  <si>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</si>
  <si>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</si>
  <si>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</si>
  <si>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</si>
  <si>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</si>
  <si>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</si>
  <si>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</si>
  <si>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</si>
  <si>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</si>
  <si>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</si>
  <si>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</si>
  <si>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</si>
  <si>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</si>
  <si>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</si>
  <si>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</si>
  <si>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</si>
  <si>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</si>
  <si>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</si>
  <si>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</si>
  <si>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</si>
  <si>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</si>
  <si>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</si>
  <si>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</si>
  <si>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</si>
  <si>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</si>
  <si>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</si>
  <si>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</si>
  <si>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</si>
  <si>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</si>
  <si>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</si>
  <si>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</si>
  <si>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</si>
  <si>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</si>
  <si>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</si>
  <si>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</si>
  <si>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</si>
  <si>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</si>
  <si>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</si>
  <si>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</si>
  <si>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</si>
  <si>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</si>
  <si>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</si>
  <si>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</si>
  <si>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</si>
  <si>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</si>
  <si>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</si>
  <si>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</si>
  <si>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</si>
  <si>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</si>
  <si>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</si>
  <si>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</si>
  <si>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</si>
  <si>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</si>
  <si>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</si>
  <si>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</si>
  <si>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</si>
  <si>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</si>
  <si>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</si>
  <si>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</si>
  <si>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</si>
  <si>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</si>
  <si>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</si>
  <si>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</si>
  <si>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</si>
  <si>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</si>
  <si>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</si>
  <si>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</si>
  <si>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</si>
  <si>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</si>
  <si>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</si>
  <si>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</si>
  <si>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</si>
  <si>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</si>
  <si>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</si>
  <si>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</si>
  <si>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</si>
  <si>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</si>
  <si>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</si>
  <si>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</si>
  <si>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</si>
  <si>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</si>
  <si>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</si>
  <si>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</si>
  <si>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</si>
  <si>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</si>
  <si>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</si>
  <si>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</si>
  <si>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</si>
  <si>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</si>
  <si>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</si>
  <si>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</si>
  <si>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</si>
  <si>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</si>
  <si>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</si>
  <si>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</si>
  <si>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</si>
  <si>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</si>
  <si>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</si>
  <si>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</si>
  <si>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</si>
  <si>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</si>
  <si>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</si>
  <si>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</si>
  <si>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</si>
  <si>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</si>
  <si>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</si>
  <si>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</si>
  <si>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</si>
  <si>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</si>
  <si>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</si>
  <si>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</si>
  <si>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</si>
  <si>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</si>
  <si>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</si>
  <si>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</si>
  <si>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</si>
  <si>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</si>
  <si>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</si>
  <si>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</si>
  <si>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</si>
  <si>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</si>
  <si>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</si>
  <si>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</si>
  <si>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</si>
  <si>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</si>
  <si>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</si>
  <si>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</si>
  <si>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</si>
  <si>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</si>
  <si>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</si>
  <si>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</si>
  <si>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</si>
  <si>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</si>
  <si>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</si>
  <si>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</si>
  <si>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</si>
  <si>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</si>
  <si>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</si>
  <si>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</si>
  <si>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</si>
  <si>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</si>
  <si>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</si>
  <si>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</si>
  <si>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</si>
  <si>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</si>
  <si>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</si>
  <si>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</si>
  <si>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</si>
  <si>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</si>
  <si>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</si>
  <si>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</si>
  <si>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</si>
  <si>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</si>
  <si>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</si>
  <si>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</si>
  <si>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</si>
  <si>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</si>
  <si>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</si>
  <si>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</si>
  <si>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</si>
  <si>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</si>
  <si>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</si>
  <si>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</si>
  <si>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</si>
  <si>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</si>
  <si>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</si>
  <si>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</si>
  <si>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</si>
  <si>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</si>
  <si>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</si>
  <si>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</si>
  <si>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</si>
  <si>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</si>
  <si>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</si>
  <si>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</si>
  <si>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</si>
  <si>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</si>
  <si>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</si>
  <si>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</si>
  <si>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</si>
  <si>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</si>
  <si>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</si>
  <si>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</si>
  <si>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</si>
  <si>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</si>
  <si>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</si>
  <si>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</si>
  <si>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</si>
  <si>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</si>
  <si>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</si>
  <si>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</si>
  <si>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</si>
  <si>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</si>
  <si>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</si>
  <si>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</si>
  <si>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</si>
  <si>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</si>
  <si>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</si>
  <si>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</si>
  <si>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</si>
  <si>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</si>
  <si>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</si>
  <si>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</si>
  <si>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</si>
  <si>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</si>
  <si>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</si>
  <si>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</si>
  <si>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</si>
  <si>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</si>
  <si>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</si>
  <si>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</si>
  <si>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</si>
  <si>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</si>
  <si>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</si>
  <si>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</si>
  <si>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</si>
  <si>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</si>
  <si>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</si>
  <si>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</si>
  <si>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</si>
  <si>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</si>
  <si>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</si>
  <si>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</si>
  <si>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</si>
  <si>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</si>
  <si>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</si>
  <si>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</si>
  <si>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</si>
  <si>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</si>
  <si>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</si>
  <si>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</si>
  <si>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</si>
  <si>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</si>
  <si>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</si>
  <si>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</si>
  <si>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</si>
  <si>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</si>
  <si>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</si>
  <si>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</si>
  <si>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</si>
  <si>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</si>
  <si>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</si>
  <si>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</si>
  <si>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</si>
  <si>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</si>
  <si>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</si>
  <si>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</si>
  <si>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</si>
  <si>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</si>
  <si>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</si>
  <si>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</si>
  <si>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</si>
  <si>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</si>
  <si>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</si>
  <si>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</si>
  <si>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</si>
  <si>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</si>
  <si>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</si>
  <si>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</si>
  <si>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</si>
  <si>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</si>
  <si>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</si>
  <si>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</si>
  <si>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</si>
  <si>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</si>
  <si>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</si>
  <si>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</si>
  <si>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</si>
  <si>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</si>
  <si>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</si>
  <si>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</si>
  <si>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</si>
  <si>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</si>
  <si>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</si>
  <si>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</si>
  <si>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</si>
  <si>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</si>
  <si>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</si>
  <si>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</si>
  <si>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</si>
  <si>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</si>
  <si>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</si>
  <si>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</si>
  <si>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</si>
  <si>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</si>
  <si>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</si>
  <si>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</si>
  <si>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</si>
  <si>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</si>
  <si>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</si>
  <si>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</si>
  <si>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</si>
  <si>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</si>
  <si>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</si>
  <si>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</si>
  <si>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</si>
  <si>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</si>
  <si>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</si>
  <si>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</si>
  <si>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</si>
  <si>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</si>
  <si>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</si>
  <si>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</si>
  <si>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</si>
  <si>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</si>
  <si>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</si>
  <si>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</si>
  <si>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</si>
  <si>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</si>
  <si>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</si>
  <si>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</si>
  <si>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</si>
  <si>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</si>
  <si>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</si>
  <si>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</si>
  <si>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</si>
  <si>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</si>
  <si>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</si>
  <si>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</si>
  <si>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</si>
  <si>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</si>
  <si>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</si>
  <si>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</si>
  <si>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</si>
  <si>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</si>
  <si>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</si>
  <si>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</si>
  <si>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</si>
  <si>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</si>
  <si>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</si>
  <si>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</si>
  <si>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</si>
  <si>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</si>
  <si>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</si>
  <si>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</si>
  <si>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</si>
  <si>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</si>
  <si>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</si>
  <si>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</si>
  <si>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</si>
  <si>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</si>
  <si>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</si>
  <si>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</si>
  <si>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</si>
  <si>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</si>
  <si>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</si>
  <si>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</si>
  <si>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</si>
  <si>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</si>
  <si>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</si>
  <si>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</si>
  <si>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</si>
  <si>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</si>
  <si>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</si>
  <si>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</si>
  <si>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</si>
  <si>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</si>
  <si>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</si>
  <si>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</si>
  <si>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</si>
  <si>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</si>
  <si>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</si>
  <si>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</si>
  <si>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</si>
  <si>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</si>
  <si>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</si>
  <si>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</si>
  <si>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</si>
  <si>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</si>
  <si>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</si>
  <si>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</si>
  <si>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</si>
  <si>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</si>
  <si>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</si>
  <si>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</si>
  <si>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</si>
  <si>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</si>
  <si>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</si>
  <si>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</si>
  <si>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</si>
  <si>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</si>
  <si>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</si>
  <si>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</si>
  <si>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</si>
  <si>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</si>
  <si>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</si>
  <si>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</si>
  <si>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</si>
  <si>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</si>
  <si>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</si>
  <si>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</si>
  <si>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</si>
  <si>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</si>
  <si>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</si>
  <si>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</si>
  <si>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</si>
  <si>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</si>
  <si>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</si>
  <si>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</si>
  <si>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</si>
  <si>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</si>
  <si>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</si>
  <si>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</si>
  <si>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</si>
  <si>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</si>
  <si>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</si>
  <si>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</si>
  <si>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</si>
  <si>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</si>
  <si>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</si>
  <si>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</si>
  <si>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</si>
  <si>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</si>
  <si>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</si>
  <si>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</si>
  <si>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</si>
  <si>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</si>
  <si>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</si>
  <si>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</si>
  <si>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</si>
  <si>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</si>
  <si>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</si>
  <si>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</si>
  <si>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</si>
  <si>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</si>
  <si>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</si>
  <si>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</si>
  <si>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</si>
  <si>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</si>
  <si>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</si>
  <si>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</si>
  <si>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</si>
  <si>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</si>
  <si>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</si>
  <si>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</si>
  <si>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</si>
  <si>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</si>
  <si>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</si>
  <si>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</si>
  <si>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</si>
  <si>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</si>
  <si>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</si>
  <si>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</si>
  <si>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</si>
  <si>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</si>
  <si>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</si>
  <si>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</si>
  <si>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</si>
  <si>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</si>
  <si>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</si>
  <si>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</si>
  <si>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</si>
  <si>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</si>
  <si>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</si>
  <si>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</si>
  <si>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</si>
  <si>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</si>
  <si>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</si>
  <si>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</si>
  <si>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</si>
  <si>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</si>
  <si>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</si>
  <si>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</si>
  <si>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</si>
  <si>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</si>
  <si>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</si>
  <si>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</si>
  <si>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</si>
  <si>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</si>
  <si>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</si>
  <si>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</si>
  <si>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</si>
  <si>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</si>
  <si>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</si>
  <si>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</si>
  <si>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</si>
  <si>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</si>
  <si>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</si>
  <si>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</si>
  <si>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</si>
  <si>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</si>
  <si>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</si>
  <si>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</si>
  <si>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</si>
  <si>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</si>
  <si>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</si>
  <si>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</si>
  <si>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</si>
  <si>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</si>
  <si>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</si>
  <si>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</si>
  <si>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</si>
  <si>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</si>
  <si>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</si>
  <si>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</si>
  <si>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</si>
  <si>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</si>
  <si>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</si>
  <si>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</si>
  <si>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</si>
  <si>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</si>
  <si>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</si>
  <si>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</si>
  <si>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</si>
  <si>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</si>
  <si>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</si>
  <si>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</si>
  <si>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</si>
  <si>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</si>
  <si>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</si>
  <si>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</si>
  <si>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</si>
  <si>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</si>
  <si>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</si>
  <si>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</si>
  <si>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</si>
  <si>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</si>
  <si>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</si>
  <si>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</si>
  <si>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</si>
  <si>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</si>
  <si>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</si>
  <si>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</si>
  <si>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</si>
  <si>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</si>
  <si>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</si>
  <si>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</si>
  <si>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</si>
  <si>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</si>
  <si>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</si>
  <si>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</si>
  <si>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</si>
  <si>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</si>
  <si>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</si>
  <si>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</si>
  <si>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</si>
  <si>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</si>
  <si>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</si>
  <si>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</si>
  <si>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</si>
  <si>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</si>
  <si>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</si>
  <si>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</si>
  <si>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</si>
  <si>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</si>
  <si>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</si>
  <si>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</si>
  <si>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</si>
  <si>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</si>
  <si>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</si>
  <si>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</si>
  <si>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</si>
  <si>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</si>
  <si>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</si>
  <si>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</si>
  <si>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</si>
  <si>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</si>
  <si>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</si>
  <si>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</si>
  <si>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</si>
  <si>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</si>
  <si>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</si>
  <si>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</si>
  <si>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</si>
  <si>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</si>
  <si>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</si>
  <si>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</si>
  <si>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</si>
  <si>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</si>
  <si>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</si>
  <si>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</si>
  <si>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</si>
  <si>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</si>
  <si>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</si>
  <si>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</si>
  <si>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</si>
  <si>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</si>
  <si>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</si>
  <si>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</si>
  <si>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</si>
  <si>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</si>
  <si>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</si>
  <si>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</si>
  <si>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</si>
  <si>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</si>
  <si>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</si>
  <si>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</si>
  <si>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</si>
  <si>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</si>
  <si>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</si>
  <si>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</si>
  <si>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</si>
  <si>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</si>
  <si>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</si>
  <si>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</si>
  <si>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</si>
  <si>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</si>
  <si>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</si>
  <si>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</si>
  <si>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</si>
  <si>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</si>
  <si>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</si>
  <si>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</si>
  <si>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</si>
  <si>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</si>
  <si>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</si>
  <si>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</si>
  <si>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</si>
  <si>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</si>
  <si>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</si>
  <si>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</si>
  <si>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</si>
  <si>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</si>
  <si>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</si>
  <si>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</si>
  <si>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</si>
  <si>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</si>
  <si>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</si>
  <si>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</si>
  <si>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</si>
  <si>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</si>
  <si>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</si>
  <si>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</si>
  <si>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</si>
  <si>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</si>
  <si>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</si>
  <si>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</si>
  <si>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</si>
  <si>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</si>
  <si>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</si>
  <si>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</si>
  <si>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</si>
  <si>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</si>
  <si>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</si>
  <si>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</si>
  <si>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</si>
  <si>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</si>
  <si>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</si>
  <si>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</si>
  <si>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</si>
  <si>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</si>
  <si>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</si>
  <si>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</si>
  <si>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</si>
  <si>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</si>
  <si>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</si>
  <si>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</si>
  <si>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</si>
  <si>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</si>
  <si>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</si>
  <si>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</si>
  <si>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</si>
  <si>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</si>
  <si>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</si>
  <si>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</si>
  <si>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</si>
  <si>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</si>
  <si>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</si>
  <si>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</si>
  <si>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</si>
  <si>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</si>
  <si>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</si>
  <si>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</si>
  <si>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</si>
  <si>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</si>
  <si>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</si>
  <si>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</si>
  <si>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</si>
  <si>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</si>
  <si>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</si>
  <si>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</si>
  <si>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</si>
  <si>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</si>
  <si>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</si>
  <si>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</si>
  <si>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</si>
  <si>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</si>
  <si>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</si>
  <si>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</si>
  <si>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</si>
  <si>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</si>
  <si>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</si>
  <si>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</si>
  <si>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</si>
  <si>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</si>
  <si>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</si>
  <si>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</si>
  <si>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</si>
  <si>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</si>
  <si>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</si>
  <si>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</si>
  <si>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</si>
  <si>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</si>
  <si>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</si>
  <si>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</si>
  <si>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</si>
  <si>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</si>
  <si>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</si>
  <si>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</si>
  <si>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</si>
  <si>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</si>
  <si>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</si>
  <si>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</si>
  <si>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</si>
  <si>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</si>
  <si>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</si>
  <si>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</si>
  <si>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</si>
  <si>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</si>
  <si>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</si>
  <si>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</si>
  <si>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</si>
  <si>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</si>
  <si>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</si>
  <si>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</si>
  <si>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</si>
  <si>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</si>
  <si>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</si>
  <si>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</si>
  <si>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</si>
  <si>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</si>
  <si>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</si>
  <si>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</si>
  <si>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</si>
  <si>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</si>
  <si>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</si>
  <si>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</si>
  <si>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</si>
  <si>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</si>
  <si>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</si>
  <si>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</si>
  <si>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</si>
  <si>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</si>
  <si>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</si>
  <si>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</si>
  <si>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</si>
  <si>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</si>
  <si>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</si>
  <si>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</si>
  <si>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</si>
  <si>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</si>
  <si>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</si>
  <si>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</si>
  <si>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</si>
  <si>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</si>
  <si>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</si>
  <si>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</si>
  <si>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</si>
  <si>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</si>
  <si>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</si>
  <si>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</si>
  <si>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</si>
  <si>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</si>
  <si>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</si>
  <si>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</si>
  <si>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</si>
  <si>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</si>
  <si>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</si>
  <si>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</si>
  <si>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</si>
  <si>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</si>
  <si>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</si>
  <si>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</si>
  <si>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</si>
  <si>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</si>
  <si>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</si>
  <si>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</si>
  <si>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</si>
  <si>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</si>
  <si>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</si>
  <si>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</si>
  <si>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</si>
  <si>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</si>
  <si>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</si>
  <si>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</si>
  <si>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</si>
  <si>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</si>
  <si>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</si>
  <si>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</si>
  <si>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</si>
  <si>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</si>
  <si>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</si>
  <si>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</si>
  <si>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</si>
  <si>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</si>
  <si>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</si>
  <si>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</si>
  <si>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</si>
  <si>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</si>
  <si>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</si>
  <si>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</si>
  <si>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</si>
  <si>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</si>
  <si>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</si>
  <si>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</si>
  <si>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</si>
  <si>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</si>
  <si>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</si>
  <si>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</si>
  <si>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</si>
  <si>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</si>
  <si>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</si>
  <si>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</si>
  <si>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</si>
  <si>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</si>
  <si>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</si>
  <si>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</si>
  <si>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</si>
  <si>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</si>
  <si>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</si>
  <si>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</si>
  <si>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</si>
  <si>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</si>
  <si>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</si>
  <si>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</si>
  <si>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</si>
  <si>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</si>
  <si>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</si>
  <si>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</si>
  <si>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</si>
  <si>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</si>
  <si>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</si>
  <si>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</si>
  <si>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</si>
  <si>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</si>
  <si>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</si>
  <si>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</si>
  <si>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</si>
  <si>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</si>
  <si>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</si>
  <si>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</si>
  <si>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</si>
  <si>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</si>
  <si>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</si>
  <si>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</si>
  <si>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</si>
  <si>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</si>
  <si>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</si>
  <si>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</si>
  <si>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</si>
  <si>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</si>
  <si>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</si>
  <si>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</si>
  <si>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</si>
  <si>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</si>
  <si>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</si>
  <si>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</si>
  <si>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</si>
  <si>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</si>
  <si>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</si>
  <si>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</si>
  <si>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</si>
  <si>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</si>
  <si>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</si>
  <si>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</si>
  <si>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</si>
  <si>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</si>
  <si>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</si>
  <si>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</si>
  <si>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</si>
  <si>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</si>
  <si>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</si>
  <si>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</si>
  <si>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</si>
  <si>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</si>
  <si>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</si>
  <si>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</si>
  <si>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</si>
  <si>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</si>
  <si>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</si>
  <si>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</si>
  <si>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</si>
  <si>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</si>
  <si>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</si>
  <si>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</si>
  <si>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</si>
  <si>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</si>
  <si>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</si>
  <si>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</si>
  <si>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</si>
  <si>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</si>
  <si>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</si>
  <si>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</si>
  <si>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</si>
  <si>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</si>
  <si>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</si>
  <si>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</si>
  <si>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</si>
  <si>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</si>
  <si>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</si>
  <si>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</si>
  <si>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</si>
  <si>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</si>
  <si>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</si>
  <si>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</si>
  <si>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</si>
  <si>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</si>
  <si>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</si>
  <si>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</si>
  <si>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</si>
  <si>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</si>
  <si>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</si>
  <si>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</si>
  <si>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</si>
  <si>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</si>
  <si>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</si>
  <si>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</si>
  <si>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</si>
  <si>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</si>
  <si>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</si>
  <si>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</si>
  <si>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</si>
  <si>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</si>
  <si>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</si>
  <si>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</si>
  <si>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</si>
  <si>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</si>
  <si>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</si>
  <si>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</si>
  <si>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</si>
  <si>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</si>
  <si>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</si>
  <si>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</si>
  <si>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</si>
  <si>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</si>
  <si>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</si>
  <si>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</si>
  <si>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</si>
  <si>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</si>
  <si>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</si>
  <si>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</si>
  <si>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</si>
  <si>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</si>
  <si>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</si>
  <si>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</si>
  <si>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</si>
  <si>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</si>
  <si>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</si>
  <si>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</si>
  <si>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</si>
  <si>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</si>
  <si>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</si>
  <si>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</si>
  <si>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</si>
  <si>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</si>
  <si>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</si>
  <si>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</si>
  <si>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</si>
  <si>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</si>
  <si>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</si>
  <si>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</si>
  <si>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</si>
  <si>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</si>
  <si>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</si>
  <si>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</si>
  <si>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</si>
  <si>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</si>
  <si>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</si>
  <si>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</si>
  <si>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</si>
  <si>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</si>
  <si>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</si>
  <si>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</si>
  <si>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</si>
  <si>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</si>
  <si>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</si>
  <si>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</si>
  <si>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</si>
  <si>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</si>
  <si>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</si>
  <si>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</si>
  <si>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</si>
  <si>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</si>
  <si>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</si>
  <si>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</si>
  <si>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</si>
  <si>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</si>
  <si>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</si>
  <si>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</si>
  <si>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</si>
  <si>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</si>
  <si>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</si>
  <si>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</si>
  <si>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</si>
  <si>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</si>
  <si>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</si>
  <si>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</si>
  <si>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</si>
  <si>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</si>
  <si>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</si>
  <si>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</si>
  <si>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</si>
  <si>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</si>
  <si>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</si>
  <si>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</si>
  <si>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</si>
  <si>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</si>
  <si>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</si>
  <si>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</si>
  <si>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</si>
  <si>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</si>
  <si>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</si>
  <si>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</si>
  <si>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</si>
  <si>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</si>
  <si>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</si>
  <si>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</si>
  <si>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</si>
  <si>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</si>
  <si>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</si>
  <si>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</si>
  <si>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</si>
  <si>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</si>
  <si>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</si>
  <si>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</si>
  <si>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</si>
  <si>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</si>
  <si>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</si>
  <si>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</si>
  <si>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</si>
  <si>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</si>
  <si>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</si>
  <si>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</si>
  <si>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</si>
  <si>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</si>
  <si>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</si>
  <si>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</si>
  <si>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</si>
  <si>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</si>
  <si>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</si>
  <si>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</si>
  <si>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</si>
  <si>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</si>
  <si>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</si>
  <si>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</si>
  <si>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</si>
  <si>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</si>
  <si>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</si>
  <si>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</si>
  <si>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</si>
  <si>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</si>
  <si>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</si>
  <si>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</si>
  <si>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</si>
  <si>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</si>
  <si>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</si>
  <si>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</si>
  <si>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</si>
  <si>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</si>
  <si>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</si>
  <si>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</si>
  <si>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</si>
  <si>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</si>
  <si>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</si>
  <si>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</si>
  <si>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</si>
  <si>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</si>
  <si>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</si>
  <si>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</si>
  <si>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</si>
  <si>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</si>
  <si>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</si>
  <si>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</si>
  <si>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</si>
  <si>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</si>
  <si>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</si>
  <si>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</si>
  <si>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</si>
  <si>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</si>
  <si>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</si>
  <si>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</si>
  <si>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</si>
  <si>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</si>
  <si>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</si>
  <si>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</si>
  <si>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</si>
  <si>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</si>
  <si>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</si>
  <si>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</si>
  <si>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</si>
  <si>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</si>
  <si>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</si>
  <si>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</si>
  <si>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</si>
  <si>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</si>
  <si>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</si>
  <si>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</si>
  <si>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</si>
  <si>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</si>
  <si>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</si>
  <si>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</si>
  <si>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</si>
  <si>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</si>
  <si>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</si>
  <si>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</si>
  <si>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</si>
  <si>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</si>
  <si>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</si>
  <si>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</si>
  <si>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</si>
  <si>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</si>
  <si>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</si>
  <si>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</si>
  <si>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</si>
  <si>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</si>
  <si>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</si>
  <si>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</si>
  <si>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</si>
  <si>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</si>
  <si>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</si>
  <si>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</si>
  <si>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</si>
  <si>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</si>
  <si>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</si>
  <si>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</si>
  <si>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</si>
  <si>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</si>
  <si>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</si>
  <si>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</si>
  <si>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</si>
  <si>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</si>
  <si>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</si>
  <si>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</si>
  <si>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</si>
  <si>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</si>
  <si>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</si>
  <si>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</si>
  <si>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</si>
  <si>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</si>
  <si>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</si>
  <si>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</si>
  <si>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</si>
  <si>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</si>
  <si>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</si>
  <si>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</si>
  <si>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</si>
  <si>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</si>
  <si>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</si>
  <si>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</si>
  <si>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</si>
  <si>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</si>
  <si>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</si>
  <si>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</si>
  <si>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</si>
  <si>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</si>
  <si>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</si>
  <si>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</si>
  <si>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</si>
  <si>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</si>
  <si>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</si>
  <si>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</si>
  <si>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</si>
  <si>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</si>
  <si>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</si>
  <si>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</si>
  <si>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</si>
  <si>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</si>
  <si>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</si>
  <si>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</si>
  <si>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</si>
  <si>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</si>
  <si>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</si>
  <si>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</si>
  <si>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</si>
  <si>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</si>
  <si>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</si>
  <si>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</si>
  <si>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</si>
  <si>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</si>
  <si>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</si>
  <si>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</si>
  <si>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</si>
  <si>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</si>
  <si>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</si>
  <si>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</si>
  <si>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</si>
  <si>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</si>
  <si>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</si>
  <si>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</si>
  <si>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</si>
  <si>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</si>
  <si>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</si>
  <si>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</si>
  <si>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</si>
  <si>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</si>
  <si>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</si>
  <si>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</si>
  <si>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</si>
  <si>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</si>
  <si>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</si>
  <si>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</si>
  <si>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</si>
  <si>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</si>
  <si>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</si>
  <si>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</si>
  <si>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</si>
  <si>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</si>
  <si>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</si>
  <si>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</si>
  <si>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</si>
  <si>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</si>
  <si>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</si>
  <si>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</si>
  <si>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</si>
  <si>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</si>
  <si>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</si>
  <si>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</si>
  <si>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</si>
  <si>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</si>
  <si>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</si>
  <si>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</si>
  <si>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</si>
  <si>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</si>
  <si>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</si>
  <si>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</si>
  <si>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</si>
  <si>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</si>
  <si>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</si>
  <si>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</si>
  <si>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</si>
  <si>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</si>
  <si>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</si>
  <si>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</si>
  <si>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</si>
  <si>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</si>
  <si>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</si>
  <si>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</si>
  <si>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</si>
  <si>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</si>
  <si>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</si>
  <si>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</si>
  <si>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</si>
  <si>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</si>
  <si>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</si>
  <si>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</si>
  <si>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</si>
  <si>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</si>
  <si>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</si>
  <si>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</si>
  <si>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</si>
  <si>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</si>
  <si>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</si>
  <si>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</si>
  <si>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</si>
  <si>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</si>
  <si>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</si>
  <si>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</si>
  <si>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</si>
  <si>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</si>
  <si>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</si>
  <si>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</si>
  <si>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</si>
  <si>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</si>
  <si>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</si>
  <si>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</si>
  <si>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</si>
  <si>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</si>
  <si>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</si>
  <si>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</si>
  <si>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</si>
  <si>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</si>
  <si>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</si>
  <si>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</si>
  <si>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</si>
  <si>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</si>
  <si>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</si>
  <si>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</si>
  <si>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</si>
  <si>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</si>
  <si>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</si>
  <si>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</si>
  <si>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</si>
  <si>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</si>
  <si>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</si>
  <si>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</si>
  <si>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</si>
  <si>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</si>
  <si>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</si>
  <si>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</si>
  <si>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</si>
  <si>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</si>
  <si>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</si>
  <si>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</si>
  <si>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</si>
  <si>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</si>
  <si>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</si>
  <si>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</si>
  <si>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</si>
  <si>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</si>
  <si>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</si>
  <si>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</si>
  <si>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</si>
  <si>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</si>
  <si>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</si>
  <si>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</si>
  <si>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</si>
  <si>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</si>
  <si>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</si>
  <si>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</si>
  <si>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</si>
  <si>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</si>
  <si>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</si>
  <si>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</si>
  <si>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</si>
  <si>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</si>
  <si>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</si>
  <si>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</si>
  <si>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</si>
  <si>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</si>
  <si>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</si>
  <si>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</si>
  <si>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</si>
  <si>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</si>
  <si>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</si>
  <si>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</si>
  <si>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</si>
  <si>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</si>
  <si>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</si>
  <si>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</si>
  <si>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</si>
  <si>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</si>
  <si>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</si>
  <si>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</si>
  <si>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</si>
  <si>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</si>
  <si>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</si>
  <si>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</si>
  <si>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</si>
  <si>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</si>
  <si>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</si>
  <si>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</si>
  <si>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</si>
  <si>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</si>
  <si>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</si>
  <si>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</si>
  <si>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</si>
  <si>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</si>
  <si>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</si>
  <si>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</si>
  <si>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</si>
  <si>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</si>
  <si>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</si>
  <si>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</si>
  <si>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</si>
  <si>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</si>
  <si>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</si>
  <si>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</si>
  <si>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</si>
  <si>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</si>
  <si>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</si>
  <si>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</si>
  <si>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</si>
  <si>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</si>
  <si>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</si>
  <si>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</si>
  <si>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</si>
  <si>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</si>
  <si>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</si>
  <si>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</si>
  <si>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</si>
  <si>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</si>
  <si>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</si>
  <si>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</si>
  <si>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</si>
  <si>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 xml:space="preserve">EM team need 10 min </t>
  </si>
  <si>
    <t>PCM-20251023-00001106</t>
  </si>
  <si>
    <t xml:space="preserve">ETA 50 mins </t>
  </si>
  <si>
    <t xml:space="preserve">TT-20251022-01839 // NA </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</si>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</sst>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tabSelected="1" workbookViewId="0">
      <selection activeCell="C7" sqref="C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290.65893333333224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10.163944907406403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45953.607359259258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45953.607359259258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45953.607359259258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45953.607359259258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45953.607359259258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45953.607359259258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45953.607359259258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45953.607359259258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45953.607359259258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45953.607359259258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45953.607359259258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45953.607359259258</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45953.607359259258</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45953.607359259258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45953.607359259258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45953.607359259258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45953.607359259258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45953.607359259258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45953.607359259258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45953.607359259258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45953.607359259258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45953.607359259258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45953.607359259258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45953.607359259258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45953.607359259258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45953.607359259258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45953.607359259258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45953.607359259258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45953.607359259258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45953.607359259258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45953.607359259258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45953.607359259258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45953.607359259258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45953.607359259258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45953.607359259258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45953.607359259258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45953.607359259258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45953.607359259258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45953.607359259258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45953.607359259258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45953.607359259258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45953.607359259258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45953.607359259258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45953.607359259258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45953.607359259258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45953.607359259258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45953.607359259258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45953.607359259258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45953.607359259258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45953.607359259258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45953.607359259258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45953.607359259258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45953.607359259258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45953.607359259258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45953.607359259258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45953.607359259258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45953.607359259258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45953.607359259258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45953.607359259258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45953.607359259258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45953.607359259258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45953.607359259258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45953.607359259258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45953.607359259258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45953.607359259258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45953.607359259258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45953.607359259258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45953.607359259258</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45953.607359259258</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887D0DA-74F5-4470-856B-8CDE5BC2FEA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8" sqref="D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128.60752129629691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9.1115837962934165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45953.607359259258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45953.607359259258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45953.607359259258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45953.607359259258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45953.607359259258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45953.607359259258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45953.607359259258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45953.607359259258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45953.607359259258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45953.607359259258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45953.607359259258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45953.607359259258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45953.607359259258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45953.607359259258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45953.607359259258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45953.607359259258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45953.607359259258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45953.607359259258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45953.607359259258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45953.607359259258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45953.607359259258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45953.607359259258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45953.607359259258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45953.607359259258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45953.607359259258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45953.607359259258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45953.607359259258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45953.607359259258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45953.607359259258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45953.607359259258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45953.607359259258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45953.607359259258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45953.607359259258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45953.607359259258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45953.607359259258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45953.607359259258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45953.607359259258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45953.607359259258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45953.607359259258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45953.607359259258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45953.607359259258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45953.607359259258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45953.607359259258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45953.607359259258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45953.607359259258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45953.607359259258</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45953.607359259258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45953.607359259258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45953.607359259258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45953.607359259258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45953.607359259258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45953.607359259258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45953.607359259258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45953.607359259258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45953.607359259258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45953.607359259258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45953.607359259258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45953.607359259258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45953.607359259258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45953.607359259258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45953.607359259258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45953.607359259258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45953.607359259258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45953.607359259258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45953.607359259258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45953.607359259258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45953.607359259258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45953.607359259258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45953.607359259258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45953.607359259258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45953.607359259258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45953.607359259258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45953.607359259258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45953.607359259258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45953.607359259258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45953.607359259258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45953.607359259258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45953.607359259258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45953.607359259258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45953.607359259258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45953.607359259258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45953.607359259258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45953.607359259258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45953.607359259258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45953.607359259258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45953.607359259258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45953.607359259258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45953.607359259258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45953.607359259258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45953.607359259258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45953.607359259258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45953.607359259258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45953.607359259258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45953.607359259258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45953.607359259258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45953.607359259258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45953.607359259258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45953.607359259258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45953.607359259258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45953.607359259258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45953.607359259258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45953.607359259258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45953.607359259258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45953.607359259258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45953.607359259258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45953.607359259258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45953.607359259258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45953.607359259258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45953.607359259258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45953.607359259258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45953.607359259258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45953.607359259258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45953.607359259258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45953.607359259258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45953.607359259258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45953.607359259258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45953.607359259258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45953.607359259258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45953.607359259258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45953.607359259258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45953.607359259258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45953.607359259258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45953.607359259258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45953.607359259258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45953.607359259258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45953.607359259258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45953.607359259258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45953.607359259258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45953.607359259258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45953.607359259258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45953.607359259258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45953.607359259258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45953.607359259258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45953.607359259258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45953.607359259258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45953.607359259258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45953.607359259258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45953.607359259258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45953.607359259258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45953.607359259258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45953.607359259258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45953.607359259258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45953.607359259258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45953.607359259258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45953.607359259258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45953.607359259258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45953.607359259258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45953.607359259258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45953.607359259258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45953.607359259258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45953.607359259258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45953.607359259258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45953.607359259258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45953.607359259258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45953.607359259258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45953.607359259258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45953.607359259258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45953.607359259258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45953.607359259258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45953.607359259258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45953.607359259258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45953.607359259258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45953.607359259258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45953.607359259258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45953.607359259258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45953.607359259258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45953.607359259258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45953.607359259258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45953.607359259258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45953.607359259258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45953.607359259258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45953.607359259258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45953.607359259258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45953.607359259258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45953.607359259258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45953.607359259258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45953.607359259258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45953.607359259258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45953.607359259258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45953.607359259258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45953.607359259258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45953.607359259258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45953.607359259258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45953.607359259258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45953.607359259258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45953.607359259258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45953.607359259258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45953.607359259258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45953.607359259258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45953.607359259258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45953.607359259258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45953.607359259258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45953.607359259258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45953.607359259258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45953.607359259258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45953.607359259258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45953.607359259258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45953.607359259258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45953.607359259258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45953.607359259258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45953.607359259258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45953.607359259258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45953.607359259258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45953.607359259258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45953.607359259258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45953.607359259258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45953.607359259258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45953.607359259258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45953.607359259258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45953.607359259258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45953.607359259258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45953.607359259258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45953.607359259258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45953.607359259258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45953.607359259258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45953.607359259258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45953.607359259258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45953.607359259258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45953.607359259258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45953.607359259258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45953.607359259258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45953.607359259258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45953.607359259258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45953.607359259258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45953.607359259258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45953.607359259258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45953.607359259258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45953.607359259258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45953.607359259258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45953.607359259258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45953.607359259258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45953.607359259258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45953.607359259258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45953.607359259258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45953.607359259258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45953.607359259258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45953.607359259258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45953.607359259258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45953.607359259258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45953.607359259258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45953.607359259258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45953.607359259258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45953.607359259258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45953.607359259258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45953.607359259258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45953.607359259258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45953.607359259258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45953.607359259258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45953.607359259258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45953.607359259258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45953.607359259258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45953.607359259258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45953.607359259258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45953.607359259258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45953.607359259258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45953.607359259258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45953.607359259258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45953.607359259258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45953.607359259258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45953.607359259258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45953.607359259258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45953.607359259258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45953.607359259258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45953.607359259258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45953.607359259258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45953.607359259258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45953.607359259258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45953.607359259258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45953.607359259258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45953.607359259258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45953.607359259258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45953.607359259258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45953.607359259258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45953.607359259258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45953.607359259258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45953.607359259258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45953.607359259258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45953.607359259258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45953.607359259258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45953.607359259258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45953.607359259258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45953.607359259258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45953.607359259258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45953.607359259258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45953.607359259258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45953.607359259258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45953.607359259258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45953.607359259258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45953.607359259258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45953.607359259258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45953.607359259258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45953.607359259258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45953.607359259258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45953.607359259258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45953.607359259258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45953.607359259258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45953.607359259258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45953.607359259258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45953.607359259258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45953.607359259258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45953.607359259258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45953.607359259258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45953.607359259258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45953.607359259258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45953.607359259258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45953.607359259258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45953.607359259258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45953.607359259258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45953.607359259258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45953.607359259258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45953.607359259258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45953.607359259258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45953.607359259258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45953.607359259258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45953.607359259258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45953.607359259258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45953.607359259258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45953.607359259258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45953.607359259258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45953.607359259258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45953.607359259258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45953.607359259258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45953.607359259258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45953.607359259258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45953.607359259258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45953.607359259258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45953.607359259258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45953.607359259258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45953.607359259258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45953.607359259258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45953.607359259258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45953.607359259258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45953.607359259258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45953.607359259258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45953.607359259258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45953.607359259258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45953.607359259258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45953.607359259258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45953.607359259258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45953.607359259258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45953.607359259258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45953.607359259258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45953.607359259258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45953.607359259258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45953.607359259258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45953.607359259258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45953.607359259258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45953.607359259258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45953.607359259258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45953.607359259258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45953.607359259258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45953.607359259258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45953.607359259258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45953.607359259258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45953.607359259258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45953.607359259258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45953.607359259258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45953.607359259258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45953.607359259258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45953.607359259258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45953.607359259258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45953.607359259258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45953.607359259258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45953.607359259258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45953.607359259258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45953.607359259258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45953.607359259258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45953.607359259258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45953.607359259258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45953.607359259258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45953.607359259258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45953.607359259258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45953.607359259258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45953.607359259258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45953.607359259258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45953.607359259258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45953.607359259258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45953.607359259258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45953.607359259258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45953.607359259258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45953.607359259258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45953.607359259258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45953.607359259258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45953.607359259258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45953.607359259258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45953.607359259258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45953.607359259258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45953.607359259258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45953.607359259258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45953.607359259258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45953.607359259258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45953.607359259258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45953.607359259258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45953.607359259258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45953.607359259258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45953.607359259258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45953.607359259258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45953.607359259258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45953.607359259258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45953.607359259258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45953.607359259258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45953.607359259258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45953.607359259258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45953.607359259258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45953.607359259258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45953.607359259258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45953.607359259258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45953.607359259258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45953.607359259258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45953.607359259258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45953.607359259258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45953.607359259258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45953.607359259258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45953.607359259258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45953.607359259258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45953.607359259258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45953.607359259258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45953.607359259258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45953.607359259258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45953.607359259258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45953.607359259258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45953.607359259258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45953.607359259258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45953.607359259258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45953.607359259258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45953.607359259258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45953.607359259258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45953.607359259258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45953.607359259258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45953.607359259258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45953.607359259258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45953.607359259258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45953.607359259258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45953.607359259258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45953.607359259258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45953.607359259258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45953.607359259258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45953.607359259258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45953.607359259258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45953.607359259258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45953.607359259258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45953.607359259258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45953.607359259258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45953.607359259258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45953.607359259258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45953.607359259258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45953.607359259258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45953.607359259258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45953.607359259258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45953.607359259258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45953.607359259258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45953.607359259258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45953.607359259258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45953.607359259258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45953.607359259258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45953.607359259258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45953.607359259258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45953.607359259258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45953.607359259258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45953.607359259258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45953.607359259258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45953.607359259258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45953.607359259258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45953.607359259258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45953.607359259258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45953.607359259258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45953.607359259258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45953.607359259258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45953.607359259258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45953.607359259258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45953.607359259258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45953.607359259258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45953.607359259258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45953.607359259258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45953.607359259258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45953.607359259258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45953.607359259258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45953.607359259258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45953.607359259258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45953.607359259258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45953.607359259258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45953.607359259258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45953.607359259258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45953.607359259258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45953.607359259258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45953.607359259258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45953.607359259258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45953.607359259258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45953.607359259258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45953.607359259258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45953.607359259258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45953.607359259258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45953.607359259258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45953.607359259258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45953.607359259258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45953.607359259258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45953.607359259258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45953.607359259258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45953.607359259258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45953.607359259258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45953.607359259258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45953.607359259258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45953.607359259258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45953.607359259258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45953.607359259258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45953.607359259258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45953.607359259258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45953.607359259258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45953.607359259258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45953.607359259258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45953.607359259258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45953.607359259258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45953.607359259258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45953.607359259258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45953.607359259258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45953.607359259258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45953.607359259258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45953.607359259258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45953.607359259258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45953.607359259258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45953.607359259258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45953.607359259258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45953.607359259258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45953.607359259258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45953.607359259258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45953.607359259258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45953.607359259258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45953.607359259258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45953.607359259258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45953.607359259258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45953.607359259258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45953.607359259258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45953.607359259258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45953.607359259258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45953.607359259258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45953.607359259258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45953.607359259258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45953.607359259258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45953.607359259258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45953.607359259258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45953.607359259258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45953.607359259258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45953.607359259258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45953.607359259258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45953.607359259258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45953.607359259258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45953.607359259258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45953.607359259258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45953.607359259258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45953.607359259258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45953.607359259258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45953.607359259258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45953.607359259258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45953.607359259258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45953.607359259258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45953.607359259258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45953.607359259258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45953.607359259258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45953.607359259258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45953.607359259258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45953.607359259258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45953.607359259258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45953.607359259258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45953.607359259258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45953.607359259258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45953.607359259258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45953.607359259258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45953.607359259258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45953.607359259258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45953.607359259258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45953.607359259258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45953.607359259258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45953.607359259258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45953.607359259258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45953.607359259258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45953.607359259258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45953.607359259258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45953.607359259258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45953.607359259258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45953.607359259258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45953.607359259258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45953.607359259258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45953.607359259258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45953.607359259258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45953.607359259258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45953.607359259258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45953.607359259258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45953.607359259258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45953.607359259258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45953.607359259258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45953.607359259258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45953.607359259258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45953.607359259258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45953.607359259258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45953.607359259258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45953.607359259258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45953.607359259258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45953.607359259258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45953.607359259258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45953.607359259258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45953.607359259258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45953.607359259258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45953.607359259258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45953.607359259258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45953.607359259258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45953.607359259258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45953.607359259258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45953.607359259258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45953.607359259258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45953.607359259258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45953.607359259258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45953.607359259258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45953.607359259258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45953.607359259258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45953.607359259258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45953.607359259258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45953.607359259258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45953.607359259258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45953.607359259258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45953.607359259258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45953.607359259258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45953.607359259258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45953.607359259258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45953.607359259258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45953.607359259258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45953.607359259258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45953.607359259258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45953.607359259258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45953.607359259258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45953.607359259258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45953.607359259258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45953.607359259258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45953.607359259258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45953.607359259258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45953.607359259258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45953.607359259258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45953.607359259258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45953.607359259258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45953.607359259258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45953.607359259258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45953.607359259258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45953.607359259258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45953.607359259258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45953.607359259258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45953.607359259258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45953.607359259258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45953.607359259258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45953.607359259258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45953.607359259258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45953.607359259258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45953.607359259258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45953.607359259258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45953.607359259258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45953.607359259258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45953.607359259258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45953.607359259258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45953.607359259258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45953.607359259258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45953.607359259258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45953.607359259258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45953.607359259258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45953.607359259258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45953.607359259258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45953.607359259258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45953.607359259258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45953.607359259258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45953.607359259258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45953.607359259258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45953.607359259258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45953.607359259258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45953.607359259258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45953.607359259258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45953.607359259258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45953.607359259258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45953.607359259258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45953.607359259258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45953.607359259258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45953.607359259258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45953.607359259258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45953.607359259258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45953.607359259258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45953.607359259258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45953.607359259258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45953.607359259258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45953.607359259258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45953.607359259258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45953.607359259258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45953.607359259258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45953.607359259258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45953.607359259258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45953.607359259258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45953.607359259258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45953.607359259258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45953.607359259258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45953.607359259258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45953.607359259258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45953.607359259258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45953.607359259258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45953.607359259258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45953.607359259258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45953.607359259258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45953.607359259258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45953.607359259258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45953.607359259258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45953.607359259258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45953.607359259258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45953.607359259258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45953.607359259258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45953.607359259258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45953.607359259258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45953.607359259258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45953.607359259258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45953.607359259258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45953.607359259258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45953.607359259258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45953.607359259258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45953.607359259258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45953.607359259258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45953.607359259258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45953.607359259258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45953.607359259258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45953.607359259258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45953.607359259258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45953.607359259258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45953.607359259258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45953.607359259258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45953.607359259258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45953.607359259258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45953.607359259258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45953.607359259258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45953.607359259258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45953.607359259258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45953.607359259258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45953.607359259258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45953.607359259258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45953.607359259258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45953.607359259258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45953.607359259258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45953.607359259258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45953.607359259258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45953.607359259258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45953.607359259258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45953.607359259258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45953.607359259258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45953.607359259258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45953.607359259258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45953.607359259258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45953.607359259258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45953.607359259258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45953.607359259258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45953.607359259258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45953.607359259258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45953.607359259258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45953.607359259258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45953.607359259258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45953.607359259258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45953.607359259258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45953.607359259258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45953.607359259258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45953.607359259258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45953.607359259258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45953.607359259258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45953.607359259258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45953.607359259258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45953.607359259258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45953.607359259258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45953.607359259258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45953.607359259258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45953.607359259258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45953.607359259258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45953.607359259258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45953.607359259258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45953.607359259258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45953.607359259258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45953.607359259258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45953.607359259258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45953.607359259258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45953.607359259258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45953.607359259258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45953.607359259258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45953.607359259258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45953.607359259258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45953.607359259258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45953.607359259258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45953.607359259258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45953.607359259258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45953.607359259258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45953.607359259258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45953.607359259258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45953.607359259258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45953.607359259258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45953.607359259258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45953.607359259258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45953.607359259258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45953.607359259258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45953.607359259258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45953.607359259258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45953.607359259258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45953.607359259258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45953.607359259258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45953.607359259258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45953.607359259258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45953.607359259258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45953.607359259258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45953.607359259258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45953.607359259258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45953.607359259258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45953.607359259258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45953.607359259258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45953.607359259258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45953.607359259258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45953.607359259258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45953.607359259258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45953.607359259258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45953.607359259258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45953.607359259258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45953.607359259258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45953.607359259258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45953.607359259258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45953.607359259258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45953.607359259258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45953.607359259258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45953.607359259258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45953.607359259258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45953.607359259258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45953.607359259258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45953.607359259258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45953.607359259258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45953.607359259258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45953.607359259258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45953.607359259258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45953.607359259258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45953.607359259258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45953.607359259258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45953.607359259258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45953.607359259258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45953.607359259258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45953.607359259258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45953.607359259258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45953.607359259258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45953.607359259258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45953.607359259258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45953.607359259258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45953.607359259258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45953.607359259258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45953.607359259258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45953.607359259258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45953.607359259258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45953.607359259258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45953.607359259258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45953.607359259258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45953.607359259258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45953.607359259258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45953.607359259258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45953.607359259258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45953.607359259258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45953.607359259258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45953.607359259258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45953.607359259258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45953.607359259258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45953.607359259258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45953.607359259258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45953.607359259258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45953.607359259258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45953.607359259258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45953.607359259258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45953.607359259258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45953.607359259258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45953.607359259258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45953.607359259258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45953.607359259258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45953.607359259258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45953.607359259258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45953.607359259258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45953.607359259258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45953.607359259258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45953.607359259258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45953.607359259258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45953.607359259258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45953.607359259258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45953.607359259258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45953.607359259258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45953.607359259258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45953.607359259258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45953.607359259258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45953.607359259258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45953.607359259258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45953.607359259258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45953.607359259258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45953.607359259258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45953.607359259258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45953.607359259258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45953.607359259258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45953.607359259258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45953.607359259258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45953.607359259258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45953.607359259258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45953.607359259258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45953.607359259258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45953.607359259258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45953.607359259258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45953.607359259258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45953.607359259258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45953.607359259258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45953.607359259258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45953.607359259258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45953.607359259258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45953.607359259258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45953.607359259258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45953.607359259258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45953.607359259258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45953.607359259258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45953.607359259258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45953.607359259258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45953.607359259258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45953.607359259258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45953.607359259258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45953.607359259258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45953.607359259258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45953.607359259258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45953.607359259258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45953.607359259258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45953.607359259258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45953.607359259258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45953.607359259258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45953.607359259258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45953.607359259258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45953.607359259258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45953.607359259258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45953.607359259258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45953.607359259258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45953.607359259258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45953.607359259258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45953.607359259258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45953.607359259258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45953.607359259258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45953.607359259258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45953.607359259258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45953.607359259258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45953.607359259258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45953.607359259258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45953.607359259258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45953.607359259258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45953.607359259258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45953.607359259258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45953.607359259258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45953.607359259258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45953.607359259258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45953.607359259258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45953.607359259258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45953.607359259258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45953.607359259258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45953.607359259258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45953.607359259258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45953.607359259258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45953.607359259258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45953.607359259258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45953.607359259258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45953.607359259258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45953.607359259258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45953.607359259258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45953.607359259258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45953.607359259258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45953.607359259258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45953.607359259258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45953.607359259258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45953.607359259258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45953.607359259258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45953.607359259258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45953.607359259258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45953.607359259258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45953.607359259258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45953.607359259258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45953.607359259258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45953.607359259258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45953.607359259258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45953.607359259258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45953.607359259258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45953.607359259258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45953.607359259258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45953.607359259258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45953.607359259258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45953.607359259258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45953.607359259258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45953.607359259258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45953.607359259258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45953.607359259258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45953.607359259258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45953.607359259258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45953.607359259258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45953.607359259258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45953.607359259258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45953.607359259258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45953.607359259258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45953.607359259258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45953.607359259258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45953.607359259258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45953.607359259258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45953.607359259258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45953.607359259258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45953.607359259258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45953.607359259258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45953.607359259258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45953.607359259258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45953.607359259258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45953.607359259258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45953.607359259258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45953.607359259258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45953.607359259258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45953.607359259258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45953.607359259258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45953.607359259258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45953.607359259258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45953.607359259258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45953.607359259258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45953.607359259258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45953.607359259258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45953.607359259258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45953.607359259258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45953.607359259258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45953.607359259258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45953.607359259258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45953.607359259258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45953.607359259258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45953.607359259258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45953.607359259258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45953.607359259258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45953.607359259258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45953.607359259258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45953.607359259258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45953.607359259258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45953.607359259258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45953.607359259258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45953.607359259258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45953.607359259258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45953.607359259258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45953.607359259258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45953.607359259258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45953.607359259258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45953.607359259258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45953.607359259258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45953.607359259258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45953.607359259258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45953.607359259258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45953.607359259258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45953.607359259258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45953.607359259258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45953.607359259258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45953.607359259258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45953.607359259258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45953.607359259258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45953.607359259258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45953.607359259258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45953.607359259258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45953.607359259258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45953.607359259258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45953.607359259258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45953.607359259258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45953.607359259258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45953.607359259258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45953.607359259258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45953.607359259258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45953.607359259258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45953.607359259258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45953.607359259258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45953.607359259258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45953.607359259258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45953.607359259258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45953.607359259258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45953.607359259258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45953.607359259258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45953.607359259258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45953.607359259258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45953.607359259258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45953.607359259258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45953.607359259258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45953.607359259258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45953.607359259258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45953.607359259258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45953.607359259258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45953.607359259258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45953.607359259258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45953.607359259258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45953.607359259258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45953.607359259258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45953.607359259258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45953.607359259258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45953.607359259258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45953.607359259258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45953.607359259258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45953.607359259258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45953.607359259258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45953.607359259258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45953.607359259258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45953.607359259258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45953.607359259258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45953.607359259258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45953.607359259258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45953.607359259258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45953.607359259258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45953.607359259258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45953.607359259258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45953.607359259258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45953.607359259258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45953.607359259258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45953.607359259258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45953.607359259258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45953.607359259258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45953.607359259258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45953.607359259258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45953.607359259258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45953.607359259258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45953.607359259258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45953.607359259258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45953.607359259258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45953.607359259258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45953.607359259258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45953.607359259258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45953.607359259258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45953.607359259258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45953.607359259258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45953.607359259258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45953.607359259258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45953.607359259258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45953.607359259258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45953.607359259258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45953.607359259258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45953.607359259258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45953.607359259258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45953.607359259258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45953.607359259258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45953.607359259258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45953.607359259258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45953.607359259258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45953.607359259258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45953.607359259258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45953.607359259258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45953.607359259258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45953.607359259258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45953.607359259258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45953.607359259258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45953.607359259258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45953.607359259258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45953.607359259258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45953.607359259258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45953.607359259258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45953.607359259258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45953.607359259258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45953.607359259258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45953.607359259258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45953.607359259258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45953.607359259258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45953.607359259258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45953.607359259258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45953.607359259258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45953.607359259258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45953.607359259258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45953.607359259258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45953.607359259258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45953.607359259258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45953.607359259258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45953.607359259258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45953.607359259258</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250.12664166666218</v>
      </c>
      <c r="H2" s="101">
        <v>45703.474768518521</v>
      </c>
      <c r="I2" s="98" t="str">
        <f>IFERROR(VLOOKUP(D2,DB!A:F,6,0),"")</f>
        <v>SCECO</v>
      </c>
      <c r="J2" s="98" t="str">
        <f>IFERROR(VLOOKUP(D2,DB!A:G,7,0),"")</f>
        <v>Dead</v>
      </c>
      <c r="K2" s="103" t="s">
        <v>39088</v>
      </c>
      <c r="L2" s="95" t="str">
        <f>IFERROR(VLOOKUP(D2,DB!A:I,9,0),"")</f>
        <v>Latis</v>
      </c>
    </row>
    <row r="3" spans="1:16" ht="15" customHeight="1">
      <c r="A3" s="121"/>
      <c r="B3" s="98" t="str">
        <f>IFERROR(VLOOKUP(D3,DB!A:K,11,0),"")</f>
        <v/>
      </c>
      <c r="C3" s="122"/>
      <c r="D3" s="95"/>
      <c r="E3" s="100"/>
      <c r="F3" s="125"/>
      <c r="G3" s="126">
        <f ca="1">IFERROR(NOW()-F3,"")</f>
        <v>45953.607359259258</v>
      </c>
      <c r="H3" s="125"/>
      <c r="I3" s="121" t="str">
        <f>IFERROR(VLOOKUP(D3,DB!A:F,6,0),"")</f>
        <v/>
      </c>
      <c r="J3" s="121" t="str">
        <f>IFERROR(VLOOKUP(D3,DB!A:G,7,0),"")</f>
        <v/>
      </c>
      <c r="K3" s="127"/>
      <c r="L3" s="123" t="str">
        <f>IFERROR(VLOOKUP(D3,DB!A:I,9,0),"")</f>
        <v/>
      </c>
    </row>
    <row r="4" spans="1:16" ht="15" customHeight="1">
      <c r="A4" s="121"/>
      <c r="B4" s="98" t="str">
        <f>IFERROR(VLOOKUP(D4,DB!A:K,11,0),"")</f>
        <v>R4</v>
      </c>
      <c r="C4" s="122"/>
      <c r="D4" s="95" t="s">
        <v>38607</v>
      </c>
      <c r="E4" s="100"/>
      <c r="F4" s="125"/>
      <c r="G4" s="126">
        <f ca="1">IFERROR(NOW()-F4,"")</f>
        <v>45953.607359259258</v>
      </c>
      <c r="H4" s="125"/>
      <c r="I4" s="121" t="str">
        <f>IFERROR(VLOOKUP(D4,DB!A:F,6,0),"")</f>
        <v>SCECO</v>
      </c>
      <c r="J4" s="121" t="str">
        <f>IFERROR(VLOOKUP(D4,DB!A:G,7,0),"")</f>
        <v>Vandalized</v>
      </c>
      <c r="K4" s="127"/>
      <c r="L4" s="123" t="str">
        <f>IFERROR(VLOOKUP(D4,DB!A:I,9,0),"")</f>
        <v>Latis</v>
      </c>
    </row>
    <row r="5" spans="1:16" ht="15" customHeight="1">
      <c r="A5" s="121"/>
      <c r="B5" s="121" t="str">
        <f>IFERROR(VLOOKUP(D5,DB!A:K,11,0),"")</f>
        <v/>
      </c>
      <c r="C5" s="122"/>
      <c r="D5" s="123"/>
      <c r="E5" s="100"/>
      <c r="F5" s="125"/>
      <c r="G5" s="126">
        <f ca="1">IFERROR(NOW()-F5,"")</f>
        <v>45953.607359259258</v>
      </c>
      <c r="H5" s="125"/>
      <c r="I5" s="121" t="str">
        <f>IFERROR(VLOOKUP(D5,DB!A:F,6,0),"")</f>
        <v/>
      </c>
      <c r="J5" s="121" t="str">
        <f>IFERROR(VLOOKUP(D5,DB!A:G,7,0),"")</f>
        <v/>
      </c>
      <c r="K5" s="127"/>
      <c r="L5" s="123" t="str">
        <f>IFERROR(VLOOKUP(D5,DB!A:I,9,0),"")</f>
        <v/>
      </c>
    </row>
    <row r="6" spans="1:16" ht="15" customHeight="1">
      <c r="A6" s="121"/>
      <c r="B6" s="121" t="str">
        <f>IFERROR(VLOOKUP(D6,DB!A:K,11,0),"")</f>
        <v>R4</v>
      </c>
      <c r="C6" s="122"/>
      <c r="D6" s="95" t="s">
        <v>37162</v>
      </c>
      <c r="E6" s="100"/>
      <c r="F6" s="125"/>
      <c r="G6" s="126">
        <f ca="1">IFERROR(NOW()-F6,"")</f>
        <v>45953.607359259258</v>
      </c>
      <c r="H6" s="125"/>
      <c r="I6" s="121" t="str">
        <f>IFERROR(VLOOKUP(D6,DB!A:F,6,0),"")</f>
        <v>SCECO</v>
      </c>
      <c r="J6" s="121" t="str">
        <f>IFERROR(VLOOKUP(D6,DB!A:G,7,0),"")</f>
        <v>Dead</v>
      </c>
      <c r="K6" s="127"/>
      <c r="L6" s="123" t="str">
        <f>IFERROR(VLOOKUP(D6,DB!A:I,9,0),"")</f>
        <v>Latis</v>
      </c>
    </row>
    <row r="7" spans="1:16" ht="15" customHeight="1">
      <c r="A7" s="121"/>
      <c r="B7" s="121" t="str">
        <f>IFERROR(VLOOKUP(D7,DB!A:K,11,0),"")</f>
        <v/>
      </c>
      <c r="C7" s="122"/>
      <c r="D7" s="123"/>
      <c r="E7" s="100"/>
      <c r="F7" s="125"/>
      <c r="G7" s="126">
        <f ca="1">IFERROR(NOW()-F7,"")</f>
        <v>45953.607359259258</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45953.607359259258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45953.607359259258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45953.607359259258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45953.607359259258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45953.607359259258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45953.607359259258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45953.607359259258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45953.607359259258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45953.607359259258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45953.607359259258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45953.607359259258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45953.607359259258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45953.607359259258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45953.607359259258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45953.607359259258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45953.607359259258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45953.607359259258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45953.607359259258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45953.607359259258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45953.607359259258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45953.607359259258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45953.607359259258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45953.607359259258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45953.607359259258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45953.607359259258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45953.607359259258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45953.607359259258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45953.607359259258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45953.607359259258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45953.607359259258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45953.607359259258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45953.607359259258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45953.607359259258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45953.607359259258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45953.607359259258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45953.607359259258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45953.607359259258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45953.607359259258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45953.607359259258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45953.607359259258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45953.607359259258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45953.607359259258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45953.607359259258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45953.607359259258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45953.607359259258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45953.607359259258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45953.607359259258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45953.607359259258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45953.607359259258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45953.607359259258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45953.607359259258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45953.607359259258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45953.607359259258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45953.607359259258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45953.607359259258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45953.607359259258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45953.607359259258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45953.607359259258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45953.607359259258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45953.607359259258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45953.607359259258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45953.607359259258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45953.607359259258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45953.607359259258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45953.607359259258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45953.607359259258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45953.607359259258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45953.607359259258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45953.607359259258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45953.607359259258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45953.607359259258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45953.607359259258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45953.607359259258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45953.607359259258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45953.607359259258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45953.607359259258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45953.607359259258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45953.607359259258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45953.607359259258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45953.607359259258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45953.607359259258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45953.607359259258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45953.607359259258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45953.607359259258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45953.607359259258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45953.607359259258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45953.607359259258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45953.607359259258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45953.607359259258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45953.607359259258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45953.607359259258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45953.607359259258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45953.607359259258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45953.607359259258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45953.607359259258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45953.607359259258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45953.607359259258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45953.607359259258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45953.607359259258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45953.607359259258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45953.607359259258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45953.607359259258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45953.607359259258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45953.607359259258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45953.607359259258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45953.607359259258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45953.607359259258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45953.607359259258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45953.607359259258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45953.607359259258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45953.607359259258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45953.607359259258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45953.607359259258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45953.607359259258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45953.607359259258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45953.607359259258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45953.607359259258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45953.607359259258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45953.607359259258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45953.607359259258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45953.607359259258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45953.607359259258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45953.607359259258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45953.607359259258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45953.607359259258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45953.607359259258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45953.607359259258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45953.607359259258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45953.607359259258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45953.607359259258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45953.607359259258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45953.607359259258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45953.607359259258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45953.607359259258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45953.607359259258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45953.607359259258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45953.607359259258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45953.607359259258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45953.607359259258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45953.607359259258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45953.607359259258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45953.607359259258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45953.607359259258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45953.607359259258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45953.607359259258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45953.607359259258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45953.607359259258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45953.607359259258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45953.607359259258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45953.607359259258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45953.607359259258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45953.607359259258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45953.607359259258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45953.607359259258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45953.607359259258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45953.607359259258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45953.607359259258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45953.607359259258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45953.607359259258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45953.607359259258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45953.607359259258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45953.607359259258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45953.607359259258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45953.607359259258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45953.607359259258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45953.607359259258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45953.607359259258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45953.607359259258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45953.607359259258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45953.607359259258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45953.607359259258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45953.607359259258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45953.607359259258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45953.607359259258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45953.607359259258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45953.607359259258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45953.607359259258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45953.607359259258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45953.607359259258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45953.607359259258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45953.607359259258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45953.607359259258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45953.607359259258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45953.607359259258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45953.607359259258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45953.607359259258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45953.607359259258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45953.607359259258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45953.607359259258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45953.607359259258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45953.607359259258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45953.607359259258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45953.607359259258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45953.607359259258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45953.607359259258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45953.607359259258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45953.607359259258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45953.607359259258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45953.607359259258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45953.607359259258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45953.607359259258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45953.607359259258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45953.607359259258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45953.607359259258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45953.607359259258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45953.607359259258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45953.607359259258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45953.607359259258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45953.607359259258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45953.607359259258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45953.607359259258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45953.607359259258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45953.607359259258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45953.607359259258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45953.607359259258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45953.607359259258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45953.607359259258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45953.607359259258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45953.607359259258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45953.607359259258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45953.607359259258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45953.607359259258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45953.607359259258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45953.607359259258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45953.607359259258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45953.607359259258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45953.607359259258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45953.607359259258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45953.607359259258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45953.607359259258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45953.607359259258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45953.607359259258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45953.607359259258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45953.607359259258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45953.607359259258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45953.607359259258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45953.607359259258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45953.607359259258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45953.607359259258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45953.607359259258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45953.607359259258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45953.607359259258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45953.607359259258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45953.607359259258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45953.607359259258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45953.607359259258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45953.607359259258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45953.607359259258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45953.607359259258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45953.607359259258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45953.607359259258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45953.607359259258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45953.607359259258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45953.607359259258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45953.607359259258</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45953.607359259258</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39089</v>
      </c>
      <c r="B2" s="37" t="str">
        <f>IFERROR(VLOOKUP(D2,DB!A:K,11,0),"")</f>
        <v>R5</v>
      </c>
      <c r="C2" s="37">
        <v>3</v>
      </c>
      <c r="D2" s="120" t="s">
        <v>36034</v>
      </c>
      <c r="E2" s="37" t="s">
        <v>38998</v>
      </c>
      <c r="F2" s="38">
        <v>45891.832060185188</v>
      </c>
      <c r="G2" s="146">
        <f ca="1">IFERROR(NOW()-F2,"")</f>
        <v>61.775299074070062</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39079</v>
      </c>
      <c r="F3" s="38">
        <v>45926.188877314817</v>
      </c>
      <c r="G3" s="146">
        <f t="shared" ref="G3" ca="1" si="0">IFERROR(NOW()-F3,"")</f>
        <v>27.418481944441737</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8.8357851851833402</v>
      </c>
      <c r="H4" s="38">
        <v>45944.676192129627</v>
      </c>
      <c r="I4" s="37" t="str">
        <f>IFERROR(VLOOKUP(D4,DB!A:F,6,0),"")</f>
        <v>SCECO</v>
      </c>
      <c r="J4" s="37" t="str">
        <f>IFERROR(VLOOKUP(D4,DB!A:G,7,0),"")</f>
        <v>Dead</v>
      </c>
      <c r="K4" s="37" t="s">
        <v>39094</v>
      </c>
      <c r="L4" s="37" t="str">
        <f>IFERROR(VLOOKUP(D4,DB!A:I,9,0),"")</f>
        <v>Latis</v>
      </c>
    </row>
    <row r="5" spans="1:13" ht="48" customHeight="1">
      <c r="A5" s="154" t="s">
        <v>39095</v>
      </c>
      <c r="B5" s="154" t="str">
        <f>IFERROR(VLOOKUP(D5,DB!A:K,11,0),"")</f>
        <v>R5</v>
      </c>
      <c r="C5" s="154">
        <v>1</v>
      </c>
      <c r="D5" s="154" t="s">
        <v>34781</v>
      </c>
      <c r="E5" s="154" t="s">
        <v>39079</v>
      </c>
      <c r="F5" s="155">
        <v>45948.661111111112</v>
      </c>
      <c r="G5" s="156">
        <f ca="1">IFERROR(NOW()-F5,"")</f>
        <v>4.946248148145969</v>
      </c>
      <c r="H5" s="155">
        <v>45948.661111111112</v>
      </c>
      <c r="I5" s="154" t="str">
        <f>IFERROR(VLOOKUP(D5,DB!A:F,6,0),"")</f>
        <v>SCECO</v>
      </c>
      <c r="J5" s="154" t="str">
        <f>IFERROR(VLOOKUP(D5,DB!A:G,7,0),"")</f>
        <v>Dead</v>
      </c>
      <c r="K5" s="154" t="s">
        <v>39096</v>
      </c>
      <c r="L5" s="154" t="str">
        <f>IFERROR(VLOOKUP(D5,DB!A:I,9,0),"")</f>
        <v>Latis</v>
      </c>
    </row>
    <row r="6" spans="1:13" ht="15">
      <c r="A6" s="154" t="s">
        <v>39097</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39098</v>
      </c>
      <c r="L6" s="154" t="str">
        <f>IFERROR(VLOOKUP(D6,DB!A:I,9,0),"")</f>
        <v>Latis</v>
      </c>
    </row>
    <row r="7" spans="1:13" ht="15">
      <c r="A7" s="160"/>
      <c r="B7" s="160" t="str">
        <f>IFERROR(VLOOKUP(D7,DB!A:K,11,0),"")</f>
        <v/>
      </c>
      <c r="C7" s="160"/>
      <c r="D7" s="160"/>
      <c r="E7" s="160"/>
      <c r="F7" s="161"/>
      <c r="G7" s="162">
        <f ca="1">IFERROR(NOW()-F7,"")</f>
        <v>45953.607359259258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45953.607359259258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45953.607359259258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45953.607359259258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45953.607359259258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45953.607359259258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45953.607359259258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45953.607359259258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45953.607359259258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45953.607359259258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45953.607359259258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45953.607359259258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45953.607359259258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45953.607359259258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45953.607359259258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45953.607359259258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45953.607359259258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45953.607359259258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45953.607359259258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45953.607359259258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45953.607359259258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45953.607359259258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45953.607359259258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45953.607359259258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45953.607359259258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45953.607359259258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45953.607359259258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45953.607359259258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45953.607359259258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45953.607359259258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45953.607359259258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45953.607359259258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45953.607359259258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45953.607359259258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45953.607359259258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45953.607359259258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45953.607359259258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45953.607359259258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45953.607359259258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45953.607359259258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45953.607359259258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45953.607359259258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45953.607359259258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45953.607359259258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45953.607359259258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45953.607359259258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45953.607359259258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45953.607359259258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45953.607359259258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45953.607359259258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45953.607359259258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45953.607359259258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45953.607359259258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45953.607359259258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45953.607359259258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45953.607359259258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45953.607359259258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45953.607359259258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45953.607359259258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45953.607359259258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45953.607359259258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45953.607359259258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45953.607359259258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45953.607359259258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45953.607359259258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45953.607359259258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45953.607359259258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45953.607359259258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45953.607359259258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45953.607359259258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45953.607359259258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45953.607359259258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45953.607359259258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45953.607359259258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45953.607359259258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45953.607359259258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45953.607359259258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45953.607359259258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45953.607359259258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45953.607359259258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45953.607359259258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45953.607359259258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45953.607359259258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45953.607359259258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45953.607359259258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45953.607359259258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45953.607359259258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45953.607359259258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45953.607359259258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45953.607359259258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45953.607359259258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45953.607359259258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45953.607359259258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45953.607359259258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45953.607359259258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45953.607359259258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45953.607359259258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45953.607359259258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45953.607359259258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45953.607359259258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45953.607359259258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45953.607359259258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45953.607359259258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45953.607359259258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45953.607359259258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45953.607359259258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45953.607359259258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45953.607359259258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45953.607359259258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45953.607359259258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45953.607359259258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45953.607359259258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45953.607359259258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45953.607359259258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45953.607359259258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45953.607359259258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45953.607359259258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45953.607359259258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45953.607359259258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45953.607359259258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45953.607359259258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45953.607359259258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45953.607359259258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45953.607359259258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45953.607359259258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45953.607359259258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45953.607359259258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45953.607359259258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45953.607359259258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45953.607359259258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45953.607359259258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45953.607359259258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45953.607359259258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45953.607359259258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45953.607359259258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45953.607359259258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45953.607359259258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45953.607359259258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45953.607359259258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45953.607359259258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45953.607359259258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45953.607359259258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45953.607359259258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45953.607359259258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45953.607359259258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45953.607359259258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45953.607359259258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45953.607359259258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45953.607359259258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45953.607359259258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45953.607359259258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45953.607359259258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45953.607359259258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45953.607359259258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45953.607359259258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45953.607359259258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45953.607359259258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45953.607359259258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45953.607359259258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45953.607359259258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45953.607359259258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45953.607359259258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45953.607359259258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45953.607359259258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45953.607359259258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45953.607359259258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45953.607359259258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45953.607359259258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45953.607359259258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45953.607359259258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45953.607359259258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45953.607359259258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45953.607359259258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45953.607359259258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45953.607359259258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45953.607359259258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45953.607359259258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45953.607359259258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45953.607359259258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45953.607359259258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45953.607359259258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45953.607359259258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45953.607359259258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45953.607359259258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45953.607359259258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45953.607359259258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45953.607359259258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45953.607359259258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45953.607359259258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45953.607359259258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45953.607359259258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45953.607359259258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45953.607359259258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45953.607359259258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45953.607359259258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45953.607359259258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45953.607359259258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45953.607359259258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45953.607359259258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45953.607359259258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45953.607359259258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45953.607359259258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45953.607359259258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45953.607359259258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45953.607359259258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45953.607359259258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45953.607359259258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45953.607359259258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45953.607359259258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45953.607359259258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45953.607359259258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45953.607359259258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45953.607359259258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45953.607359259258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45953.607359259258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45953.607359259258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45953.607359259258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45953.607359259258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45953.607359259258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45953.607359259258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45953.607359259258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45953.607359259258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45953.607359259258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45953.607359259258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45953.607359259258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45953.607359259258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45953.607359259258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45953.607359259258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45953.607359259258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45953.607359259258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45953.607359259258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45953.607359259258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45953.607359259258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45953.607359259258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45953.607359259258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45953.607359259258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45953.607359259258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45953.607359259258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45953.607359259258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45953.607359259258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45953.607359259258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45953.607359259258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45953.607359259258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45953.607359259258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45953.607359259258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45953.607359259258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45953.607359259258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45953.607359259258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45953.607359259258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45953.607359259258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45953.607359259258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45953.607359259258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45953.607359259258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45953.607359259258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45953.607359259258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45953.607359259258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45953.607359259258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45953.607359259258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45953.607359259258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45953.607359259258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45953.607359259258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45953.607359259258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45953.607359259258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45953.607359259258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45953.607359259258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45953.607359259258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45953.607359259258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45953.607359259258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45953.607359259258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45953.607359259258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45953.607359259258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45953.607359259258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45953.607359259258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45953.607359259258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45953.607359259258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45953.607359259258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45953.607359259258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45953.607359259258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45953.607359259258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45953.607359259258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45953.607359259258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45953.607359259258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45953.607359259258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45953.607359259258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45953.607359259258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45953.607359259258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45953.607359259258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45953.607359259258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45953.607359259258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45953.607359259258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45953.607359259258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45953.607359259258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45953.607359259258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45953.607359259258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45953.607359259258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45953.607359259258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45953.607359259258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45953.607359259258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45953.607359259258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45953.607359259258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45953.607359259258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45953.607359259258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45953.607359259258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45953.607359259258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45953.607359259258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45953.607359259258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45953.607359259258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45953.607359259258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45953.607359259258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45953.607359259258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45953.607359259258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45953.607359259258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45953.607359259258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45953.607359259258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45953.607359259258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45953.607359259258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45953.607359259258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45953.607359259258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45953.607359259258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45953.607359259258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45953.607359259258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45953.607359259258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45953.607359259258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45953.607359259258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45953.607359259258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45953.607359259258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45953.607359259258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45953.607359259258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45953.607359259258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45953.607359259258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45953.607359259258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45953.607359259258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45953.607359259258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45953.607359259258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45953.607359259258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45953.607359259258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45953.607359259258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45953.607359259258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45953.607359259258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45953.607359259258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45953.607359259258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45953.607359259258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45953.607359259258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45953.607359259258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45953.607359259258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45953.607359259258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45953.607359259258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45953.607359259258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45953.607359259258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45953.607359259258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45953.607359259258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45953.607359259258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45953.607359259258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45953.607359259258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45953.607359259258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45953.607359259258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45953.607359259258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45953.607359259258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45953.607359259258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45953.607359259258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45953.607359259258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45953.607359259258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45953.607359259258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45953.607359259258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45953.607359259258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45953.607359259258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45953.607359259258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45953.607359259258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45953.607359259258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45953.607359259258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45953.607359259258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45953.607359259258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45953.607359259258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45953.607359259258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45953.607359259258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45953.607359259258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45953.607359259258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45953.607359259258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45953.607359259258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45953.607359259258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45953.607359259258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45953.607359259258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45953.607359259258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45953.607359259258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45953.607359259258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45953.607359259258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45953.607359259258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45953.607359259258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45953.607359259258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45953.607359259258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45953.607359259258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45953.607359259258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45953.607359259258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45953.607359259258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45953.607359259258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45953.607359259258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45953.607359259258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45953.607359259258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45953.607359259258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45953.607359259258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45953.607359259258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45953.607359259258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45953.607359259258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45953.607359259258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45953.607359259258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45953.607359259258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45953.607359259258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45953.607359259258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45953.607359259258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45953.607359259258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45953.607359259258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45953.607359259258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45953.607359259258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45953.607359259258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45953.607359259258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45953.607359259258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45953.607359259258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45953.607359259258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45953.607359259258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45953.607359259258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45953.607359259258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45953.607359259258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45953.607359259258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45953.607359259258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45953.607359259258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45953.607359259258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45953.607359259258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45953.607359259258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45953.607359259258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45953.607359259258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45953.607359259258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45953.607359259258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45953.607359259258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45953.607359259258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45953.607359259258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45953.607359259258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45953.607359259258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45953.607359259258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45953.607359259258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45953.607359259258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45953.607359259258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45953.607359259258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45953.607359259258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45953.607359259258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45953.607359259258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45953.607359259258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45953.607359259258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45953.607359259258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45953.607359259258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45953.607359259258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45953.607359259258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45953.607359259258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45953.607359259258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45953.607359259258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45953.607359259258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45953.607359259258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45953.607359259258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45953.607359259258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45953.607359259258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45953.607359259258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45953.607359259258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45953.607359259258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45953.607359259258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45953.607359259258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45953.607359259258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45953.607359259258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45953.607359259258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45953.607359259258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45953.607359259258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45953.607359259258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45953.607359259258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45953.607359259258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45953.607359259258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45953.607359259258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45953.607359259258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45953.607359259258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45953.607359259258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45953.607359259258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45953.607359259258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45953.607359259258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45953.607359259258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45953.607359259258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45953.607359259258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45953.607359259258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45953.607359259258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45953.607359259258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45953.607359259258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45953.607359259258</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45953.607359259258</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3" ht="15"/>
    <row r="1324" ht="15"/>
    <row r="1326"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1</v>
      </c>
      <c r="D2" s="105" t="s">
        <v>37412</v>
      </c>
      <c r="E2" s="108" t="s">
        <v>38998</v>
      </c>
      <c r="F2" s="109">
        <v>45953.527303240742</v>
      </c>
      <c r="G2" s="78">
        <f ca="1">IFERROR(NOW()-F2,"-")</f>
        <v>8.0056018516188487E-2</v>
      </c>
      <c r="H2" s="109">
        <v>45953.521585648145</v>
      </c>
      <c r="I2" s="105" t="str">
        <f>IFERROR(VLOOKUP(D2,DB!A:F,6,0),"")</f>
        <v>Generator-SG</v>
      </c>
      <c r="J2" s="104" t="str">
        <f>IFERROR(VLOOKUP(D2,DB!A:G,7,0),"")</f>
        <v>Vandalized</v>
      </c>
      <c r="K2" s="110" t="s">
        <v>39100</v>
      </c>
      <c r="L2" s="111" t="str">
        <f>IFERROR(VLOOKUP(D2,DB!A:I,9,0),"")</f>
        <v>Latis</v>
      </c>
    </row>
    <row r="3" spans="1:16383" ht="31.5" customHeight="1">
      <c r="A3" s="106" t="s">
        <v>39101</v>
      </c>
      <c r="B3" s="105" t="str">
        <f>IFERROR(VLOOKUP(D3,DB!A:K,11,0),"")</f>
        <v>R6</v>
      </c>
      <c r="C3" s="107">
        <v>1</v>
      </c>
      <c r="D3" s="105" t="s">
        <v>34704</v>
      </c>
      <c r="E3" s="108" t="s">
        <v>38998</v>
      </c>
      <c r="F3" s="109"/>
      <c r="G3" s="78">
        <f ca="1">IFERROR(NOW()-F3,"-")</f>
        <v>45953.607359259258</v>
      </c>
      <c r="H3" s="109">
        <v>45953.547835648147</v>
      </c>
      <c r="I3" s="105" t="str">
        <f>IFERROR(VLOOKUP(D3,DB!A:F,6,0),"")</f>
        <v>SCECO</v>
      </c>
      <c r="J3" s="104" t="str">
        <f>IFERROR(VLOOKUP(D3,DB!A:G,7,0),"")</f>
        <v>Dead</v>
      </c>
      <c r="K3" s="110" t="s">
        <v>39102</v>
      </c>
      <c r="L3" s="111" t="str">
        <f>IFERROR(VLOOKUP(D3,DB!A:I,9,0),"")</f>
        <v>Latis</v>
      </c>
    </row>
    <row r="4" spans="1:16383" ht="31.5" customHeight="1">
      <c r="A4" s="106"/>
      <c r="B4" s="105" t="str">
        <f>IFERROR(VLOOKUP(D4,DB!A:K,11,0),"")</f>
        <v/>
      </c>
      <c r="C4" s="107"/>
      <c r="D4" s="105"/>
      <c r="E4" s="108"/>
      <c r="F4" s="109"/>
      <c r="G4" s="78">
        <f ca="1">IFERROR(NOW()-F4,"-")</f>
        <v>45953.607359259258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45953.607359259258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45953.607359259258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45953.607359259258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45953.607359259258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45953.607359259258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45953.607359259258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45953.607359259258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45953.607359259258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45953.607359259258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45953.607359259258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45953.607359259258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45953.607359259258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45953.607359259258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45953.607359259258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45953.607359259258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45953.607359259258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45953.607359259258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45953.607359259258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45953.607359259258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45953.607359259258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45953.607359259258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45953.607359259258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45953.607359259258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45953.607359259258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45953.607359259258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45953.607359259258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45953.607359259258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45953.607359259258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45953.607359259258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45953.607359259258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45953.607359259258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45953.607359259258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45953.607359259258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45953.607359259258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45953.607359259258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45953.607359259258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45953.607359259258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45953.607359259258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45953.607359259258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45953.607359259258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45953.607359259258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45953.607359259258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45953.607359259258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45953.607359259258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45953.607359259258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45953.607359259258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45953.607359259258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45953.607359259258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45953.607359259258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45953.607359259258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45953.607359259258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45953.607359259258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45953.607359259258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45953.607359259258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45953.607359259258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45953.607359259258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45953.607359259258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45953.607359259258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45953.607359259258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45953.607359259258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45953.607359259258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45953.607359259258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45953.607359259258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45953.607359259258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45953.607359259258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45953.607359259258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45953.607359259258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45953.607359259258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45953.607359259258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45953.607359259258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45953.607359259258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45953.607359259258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45953.607359259258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45953.607359259258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45953.607359259258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45953.607359259258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45953.607359259258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45953.607359259258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45953.607359259258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45953.607359259258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45953.607359259258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45953.607359259258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45953.607359259258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45953.607359259258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45953.607359259258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45953.607359259258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45953.607359259258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45953.607359259258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45953.607359259258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45953.607359259258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45953.607359259258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45953.607359259258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45953.607359259258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45953.607359259258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45953.607359259258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45953.607359259258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45953.607359259258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45953.607359259258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45953.607359259258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45953.607359259258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45953.607359259258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45953.607359259258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45953.607359259258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45953.607359259258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45953.607359259258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45953.607359259258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45953.607359259258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45953.607359259258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45953.607359259258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45953.607359259258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45953.607359259258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45953.607359259258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45953.607359259258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45953.607359259258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45953.607359259258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45953.607359259258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45953.607359259258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45953.607359259258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45953.607359259258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45953.607359259258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45953.607359259258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45953.607359259258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45953.607359259258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45953.607359259258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45953.607359259258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45953.607359259258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45953.607359259258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45953.607359259258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45953.607359259258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45953.607359259258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45953.607359259258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45953.607359259258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45953.607359259258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45953.607359259258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45953.607359259258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45953.607359259258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45953.607359259258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45953.607359259258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45953.607359259258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45953.607359259258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45953.607359259258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45953.607359259258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45953.607359259258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45953.607359259258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45953.607359259258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45953.607359259258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45953.607359259258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45953.607359259258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45953.607359259258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45953.607359259258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45953.607359259258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45953.607359259258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45953.607359259258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45953.607359259258</v>
      </c>
      <c r="H158" s="109"/>
      <c r="I158" s="105" t="str">
        <f>IFERROR(VLOOKUP(D158,DB!A:F,6,0),"")</f>
        <v/>
      </c>
      <c r="J158" s="104" t="str">
        <f>IFERROR(VLOOKUP(D158,DB!A:G,7,0),"")</f>
        <v/>
      </c>
      <c r="K158" s="110"/>
      <c r="L158" s="111" t="str">
        <f>IFERROR(VLOOKUP(D158,DB!A:I,9,0),"")</f>
        <v/>
      </c>
    </row>
  </sheetData>
  <dataValidations count="2">
    <dataValidation allowBlank="1" showInputMessage="1" showErrorMessage="1" sqref="E1" xr:uid="{380493DB-286A-4683-AF55-C78F04945A49}"/>
    <dataValidation type="list" allowBlank="1" showInputMessage="1" showErrorMessage="1" sqref="E2: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2025-10-23T11:36:33Z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