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17" documentId="13_ncr:1_{F6CB121F-512D-4AA6-A0C1-0FB36C537598}" xr6:coauthVersionLast="47" xr6:coauthVersionMax="47" xr10:uidLastSave="{070086D1-C316-46D3-A584-CC52298C977C}"/>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4"/>
  <c r="G4" i="4"/>
  <c r="I4" i="4"/>
  <c r="J4" i="4"/>
  <c r="L4" i="4"/>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<sst xmlns="http://schemas.openxmlformats.org/spreadsheetml/2006/main" count="178623" uniqueCount="39095">
  <si>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</si>
  <si>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</si>
  <si>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</si>
  <si>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</si>
  <si>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</si>
  <si>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</si>
  <si>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</si>
  <si>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</si>
  <si>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</si>
  <si>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</si>
  <si>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</si>
  <si>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</si>
  <si>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</si>
  <si>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</si>
  <si>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</si>
  <si>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</si>
  <si>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</si>
  <si>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</si>
  <si>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</si>
  <si>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</si>
  <si>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</si>
  <si>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</si>
  <si>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</si>
  <si>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</si>
  <si>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</si>
  <si>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</si>
  <si>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</si>
  <si>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</si>
  <si>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</si>
  <si>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</si>
  <si>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</si>
  <si>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</si>
  <si>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</si>
  <si>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</si>
  <si>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</si>
  <si>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</si>
  <si>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</si>
  <si>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</si>
  <si>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</si>
  <si>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</si>
  <si>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</si>
  <si>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</si>
  <si>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</si>
  <si>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</si>
  <si>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</si>
  <si>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</si>
  <si>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</si>
  <si>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</si>
  <si>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</si>
  <si>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</si>
  <si>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</si>
  <si>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</si>
  <si>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</si>
  <si>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</si>
  <si>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</si>
  <si>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</si>
  <si>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</si>
  <si>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</si>
  <si>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</si>
  <si>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</si>
  <si>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</si>
  <si>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</si>
  <si>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</si>
  <si>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</si>
  <si>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</si>
  <si>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</si>
  <si>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</si>
  <si>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</si>
  <si>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</si>
  <si>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</si>
  <si>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</si>
  <si>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</si>
  <si>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</si>
  <si>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</si>
  <si>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</si>
  <si>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</si>
  <si>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</si>
  <si>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</si>
  <si>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</si>
  <si>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</si>
  <si>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</si>
  <si>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</si>
  <si>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</si>
  <si>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</si>
  <si>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</si>
  <si>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</si>
  <si>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</si>
  <si>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</si>
  <si>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</si>
  <si>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</si>
  <si>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</si>
  <si>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</si>
  <si>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</si>
  <si>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</si>
  <si>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</si>
  <si>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</si>
  <si>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</si>
  <si>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</si>
  <si>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</si>
  <si>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</si>
  <si>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</si>
  <si>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</si>
  <si>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</si>
  <si>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</si>
  <si>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</si>
  <si>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</si>
  <si>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</si>
  <si>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</si>
  <si>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</si>
  <si>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</si>
  <si>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</si>
  <si>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</si>
  <si>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</si>
  <si>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</si>
  <si>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</si>
  <si>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</si>
  <si>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</si>
  <si>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</si>
  <si>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</si>
  <si>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</si>
  <si>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</si>
  <si>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</si>
  <si>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</si>
  <si>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</si>
  <si>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</si>
  <si>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</si>
  <si>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</si>
  <si>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</si>
  <si>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</si>
  <si>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</si>
  <si>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</si>
  <si>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</si>
  <si>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</si>
  <si>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</si>
  <si>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</si>
  <si>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</si>
  <si>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</si>
  <si>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</si>
  <si>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</si>
  <si>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</si>
  <si>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</si>
  <si>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</si>
  <si>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</si>
  <si>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</si>
  <si>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</si>
  <si>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</si>
  <si>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</si>
  <si>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</si>
  <si>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</si>
  <si>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</si>
  <si>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</si>
  <si>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</si>
  <si>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</si>
  <si>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</si>
  <si>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</si>
  <si>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</si>
  <si>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</si>
  <si>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</si>
  <si>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</si>
  <si>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</si>
  <si>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</si>
  <si>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</si>
  <si>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</si>
  <si>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</si>
  <si>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</si>
  <si>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</si>
  <si>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</si>
  <si>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</si>
  <si>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</si>
  <si>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</si>
  <si>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</si>
  <si>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</si>
  <si>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</si>
  <si>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</si>
  <si>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</si>
  <si>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</si>
  <si>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</si>
  <si>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</si>
  <si>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</si>
  <si>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</si>
  <si>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</si>
  <si>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</si>
  <si>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</si>
  <si>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</si>
  <si>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</si>
  <si>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</si>
  <si>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</si>
  <si>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</si>
  <si>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</si>
  <si>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</si>
  <si>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</si>
  <si>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</si>
  <si>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</si>
  <si>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</si>
  <si>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</si>
  <si>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</si>
  <si>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</si>
  <si>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</si>
  <si>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</si>
  <si>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</si>
  <si>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</si>
  <si>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</si>
  <si>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</si>
  <si>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</si>
  <si>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</si>
  <si>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</si>
  <si>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</si>
  <si>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</si>
  <si>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</si>
  <si>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</si>
  <si>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</si>
  <si>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</si>
  <si>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</si>
  <si>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</si>
  <si>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</si>
  <si>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</si>
  <si>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</si>
  <si>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</si>
  <si>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</si>
  <si>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</si>
  <si>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</si>
  <si>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</si>
  <si>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</si>
  <si>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</si>
  <si>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</si>
  <si>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</si>
  <si>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</si>
  <si>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</si>
  <si>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</si>
  <si>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</si>
  <si>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</si>
  <si>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</si>
  <si>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</si>
  <si>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</si>
  <si>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</si>
  <si>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</si>
  <si>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</si>
  <si>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</si>
  <si>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</si>
  <si>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</si>
  <si>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</si>
  <si>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</si>
  <si>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</si>
  <si>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</si>
  <si>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</si>
  <si>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</si>
  <si>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</si>
  <si>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</si>
  <si>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</si>
  <si>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</si>
  <si>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</si>
  <si>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</si>
  <si>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</si>
  <si>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</si>
  <si>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</si>
  <si>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</si>
  <si>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</si>
  <si>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</si>
  <si>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</si>
  <si>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</si>
  <si>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</si>
  <si>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</si>
  <si>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</si>
  <si>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</si>
  <si>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</si>
  <si>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</si>
  <si>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</si>
  <si>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</si>
  <si>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</si>
  <si>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</si>
  <si>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</si>
  <si>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</si>
  <si>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</si>
  <si>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</si>
  <si>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</si>
  <si>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</si>
  <si>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</si>
  <si>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</si>
  <si>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</si>
  <si>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</si>
  <si>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</si>
  <si>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</si>
  <si>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</si>
  <si>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</si>
  <si>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</si>
  <si>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</si>
  <si>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</si>
  <si>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</si>
  <si>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</si>
  <si>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</si>
  <si>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</si>
  <si>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</si>
  <si>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</si>
  <si>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</si>
  <si>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</si>
  <si>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</si>
  <si>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</si>
  <si>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</si>
  <si>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</si>
  <si>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</si>
  <si>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</si>
  <si>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</si>
  <si>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</si>
  <si>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</si>
  <si>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</si>
  <si>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</si>
  <si>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</si>
  <si>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</si>
  <si>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</si>
  <si>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</si>
  <si>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</si>
  <si>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</si>
  <si>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</si>
  <si>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</si>
  <si>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</si>
  <si>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</si>
  <si>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</si>
  <si>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</si>
  <si>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</si>
  <si>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</si>
  <si>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</si>
  <si>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</si>
  <si>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</si>
  <si>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</si>
  <si>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</si>
  <si>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</si>
  <si>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</si>
  <si>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</si>
  <si>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</si>
  <si>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</si>
  <si>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</si>
  <si>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</si>
  <si>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</si>
  <si>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</si>
  <si>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</si>
  <si>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</si>
  <si>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</si>
  <si>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</si>
  <si>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</si>
  <si>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</si>
  <si>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</si>
  <si>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</si>
  <si>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</si>
  <si>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</si>
  <si>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</si>
  <si>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</si>
  <si>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</si>
  <si>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</si>
  <si>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</si>
  <si>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</si>
  <si>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</si>
  <si>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</si>
  <si>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</si>
  <si>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</si>
  <si>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</si>
  <si>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</si>
  <si>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</si>
  <si>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</si>
  <si>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</si>
  <si>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</si>
  <si>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</si>
  <si>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</si>
  <si>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</si>
  <si>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</si>
  <si>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</si>
  <si>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</si>
  <si>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</si>
  <si>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</si>
  <si>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</si>
  <si>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</si>
  <si>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</si>
  <si>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</si>
  <si>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</si>
  <si>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</si>
  <si>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</si>
  <si>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</si>
  <si>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</si>
  <si>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</si>
  <si>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</si>
  <si>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</si>
  <si>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</si>
  <si>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</si>
  <si>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</si>
  <si>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</si>
  <si>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</si>
  <si>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</si>
  <si>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</si>
  <si>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</si>
  <si>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</si>
  <si>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</si>
  <si>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</si>
  <si>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</si>
  <si>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</si>
  <si>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</si>
  <si>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</si>
  <si>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</si>
  <si>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</si>
  <si>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</si>
  <si>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</si>
  <si>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</si>
  <si>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</si>
  <si>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</si>
  <si>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</si>
  <si>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</si>
  <si>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</si>
  <si>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</si>
  <si>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</si>
  <si>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</si>
  <si>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</si>
  <si>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</si>
  <si>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</si>
  <si>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</si>
  <si>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</si>
  <si>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</si>
  <si>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</si>
  <si>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</si>
  <si>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</si>
  <si>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</si>
  <si>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</si>
  <si>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</si>
  <si>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</si>
  <si>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</si>
  <si>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</si>
  <si>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</si>
  <si>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</si>
  <si>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</si>
  <si>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</si>
  <si>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</si>
  <si>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</si>
  <si>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</si>
  <si>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</si>
  <si>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</si>
  <si>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</si>
  <si>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</si>
  <si>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</si>
  <si>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</si>
  <si>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</si>
  <si>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</si>
  <si>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</si>
  <si>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</si>
  <si>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</si>
  <si>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</si>
  <si>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</si>
  <si>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</si>
  <si>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</si>
  <si>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</si>
  <si>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</si>
  <si>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</si>
  <si>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</si>
  <si>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</si>
  <si>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</si>
  <si>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</si>
  <si>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</si>
  <si>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</si>
  <si>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</si>
  <si>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</si>
  <si>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</si>
  <si>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</si>
  <si>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</si>
  <si>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</si>
  <si>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</si>
  <si>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</si>
  <si>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</si>
  <si>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</si>
  <si>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</si>
  <si>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</si>
  <si>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</si>
  <si>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</si>
  <si>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</si>
  <si>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</si>
  <si>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</si>
  <si>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</si>
  <si>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</si>
  <si>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</si>
  <si>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</si>
  <si>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</si>
  <si>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</si>
  <si>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</si>
  <si>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</si>
  <si>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</si>
  <si>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</si>
  <si>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</si>
  <si>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</si>
  <si>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</si>
  <si>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</si>
  <si>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</si>
  <si>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</si>
  <si>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</si>
  <si>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</si>
  <si>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</si>
  <si>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</si>
  <si>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</si>
  <si>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</si>
  <si>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</si>
  <si>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</si>
  <si>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</si>
  <si>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</si>
  <si>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</si>
  <si>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</si>
  <si>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</si>
  <si>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</si>
  <si>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</si>
  <si>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</si>
  <si>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</si>
  <si>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</si>
  <si>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</si>
  <si>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</si>
  <si>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</si>
  <si>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</si>
  <si>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</si>
  <si>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</si>
  <si>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</si>
  <si>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</si>
  <si>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</si>
  <si>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</si>
  <si>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</si>
  <si>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</si>
  <si>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</si>
  <si>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</si>
  <si>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</si>
  <si>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</si>
  <si>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</si>
  <si>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</si>
  <si>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</si>
  <si>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</si>
  <si>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</si>
  <si>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</si>
  <si>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</si>
  <si>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</si>
  <si>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</si>
  <si>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</si>
  <si>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</si>
  <si>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</si>
  <si>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</si>
  <si>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</si>
  <si>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</si>
  <si>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</si>
  <si>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</si>
  <si>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</si>
  <si>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</si>
  <si>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</si>
  <si>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</si>
  <si>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</si>
  <si>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</si>
  <si>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</si>
  <si>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</si>
  <si>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</si>
  <si>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</si>
  <si>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</si>
  <si>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</si>
  <si>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</si>
  <si>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</si>
  <si>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</si>
  <si>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</si>
  <si>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</si>
  <si>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</si>
  <si>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</si>
  <si>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</si>
  <si>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</si>
  <si>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</si>
  <si>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</si>
  <si>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</si>
  <si>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</si>
  <si>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</si>
  <si>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</si>
  <si>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</si>
  <si>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</si>
  <si>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</si>
  <si>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</si>
  <si>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</si>
  <si>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</si>
  <si>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</si>
  <si>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</si>
  <si>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</si>
  <si>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</si>
  <si>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</si>
  <si>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</si>
  <si>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</si>
  <si>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</si>
  <si>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</si>
  <si>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</si>
  <si>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</si>
  <si>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</si>
  <si>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</si>
  <si>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</si>
  <si>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</si>
  <si>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</si>
  <si>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</si>
  <si>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</si>
  <si>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</si>
  <si>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</si>
  <si>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</si>
  <si>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</si>
  <si>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</si>
  <si>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</si>
  <si>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</si>
  <si>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</si>
  <si>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</si>
  <si>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</si>
  <si>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</si>
  <si>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</si>
  <si>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</si>
  <si>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</si>
  <si>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</si>
  <si>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</si>
  <si>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</si>
  <si>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</si>
  <si>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</si>
  <si>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</si>
  <si>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</si>
  <si>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</si>
  <si>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</si>
  <si>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</si>
  <si>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</si>
  <si>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</si>
  <si>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</si>
  <si>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</si>
  <si>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</si>
  <si>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</si>
  <si>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</si>
  <si>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</si>
  <si>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</si>
  <si>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</si>
  <si>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</si>
  <si>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</si>
  <si>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</si>
  <si>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</si>
  <si>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</si>
  <si>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</si>
  <si>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</si>
  <si>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</si>
  <si>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</si>
  <si>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</si>
  <si>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</si>
  <si>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</si>
  <si>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</si>
  <si>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</si>
  <si>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</si>
  <si>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</si>
  <si>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</si>
  <si>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</si>
  <si>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</si>
  <si>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</si>
  <si>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</si>
  <si>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</si>
  <si>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</si>
  <si>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</si>
  <si>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</si>
  <si>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</si>
  <si>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</si>
  <si>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</si>
  <si>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</si>
  <si>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</si>
  <si>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</si>
  <si>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</si>
  <si>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</si>
  <si>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</si>
  <si>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</si>
  <si>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</si>
  <si>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</si>
  <si>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</si>
  <si>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</si>
  <si>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</si>
  <si>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</si>
  <si>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</si>
  <si>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</si>
  <si>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</si>
  <si>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</si>
  <si>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</si>
  <si>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</si>
  <si>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</si>
  <si>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</si>
  <si>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</si>
  <si>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</si>
  <si>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</si>
  <si>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</si>
  <si>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</si>
  <si>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</si>
  <si>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</si>
  <si>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</si>
  <si>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</si>
  <si>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</si>
  <si>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</si>
  <si>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</si>
  <si>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</si>
  <si>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</si>
  <si>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</si>
  <si>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</si>
  <si>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</si>
  <si>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</si>
  <si>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</si>
  <si>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</si>
  <si>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</si>
  <si>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</si>
  <si>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</si>
  <si>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</si>
  <si>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</si>
  <si>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</si>
  <si>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</si>
  <si>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</si>
  <si>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</si>
  <si>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</si>
  <si>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</si>
  <si>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</si>
  <si>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</si>
  <si>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</si>
  <si>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</si>
  <si>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</si>
  <si>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</si>
  <si>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</si>
  <si>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</si>
  <si>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</si>
  <si>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</si>
  <si>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</si>
  <si>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</si>
  <si>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</si>
  <si>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</si>
  <si>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</si>
  <si>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</si>
  <si>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</si>
  <si>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</si>
  <si>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</si>
  <si>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</si>
  <si>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</si>
  <si>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</si>
  <si>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</si>
  <si>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</si>
  <si>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</si>
  <si>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</si>
  <si>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</si>
  <si>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</si>
  <si>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</si>
  <si>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</si>
  <si>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</si>
  <si>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</si>
  <si>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</si>
  <si>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</si>
  <si>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</si>
  <si>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</si>
  <si>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</si>
  <si>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</si>
  <si>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</si>
  <si>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</si>
  <si>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</si>
  <si>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</si>
  <si>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</si>
  <si>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</si>
  <si>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</si>
  <si>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</si>
  <si>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</si>
  <si>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</si>
  <si>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</si>
  <si>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</si>
  <si>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</si>
  <si>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</si>
  <si>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</si>
  <si>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</si>
  <si>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</si>
  <si>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</si>
  <si>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</si>
  <si>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</si>
  <si>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</si>
  <si>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</si>
  <si>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</si>
  <si>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</si>
  <si>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</si>
  <si>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</si>
  <si>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</si>
  <si>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</si>
  <si>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</si>
  <si>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</si>
  <si>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</si>
  <si>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</si>
  <si>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</si>
  <si>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</si>
  <si>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</si>
  <si>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</si>
  <si>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</si>
  <si>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</si>
  <si>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</si>
  <si>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</si>
  <si>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</si>
  <si>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</si>
  <si>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</si>
  <si>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</si>
  <si>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</si>
  <si>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</si>
  <si>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</si>
  <si>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</si>
  <si>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</si>
  <si>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</si>
  <si>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</si>
  <si>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</si>
  <si>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</si>
  <si>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</si>
  <si>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</si>
  <si>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</si>
  <si>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</si>
  <si>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</si>
  <si>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</si>
  <si>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</si>
  <si>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</si>
  <si>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</si>
  <si>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</si>
  <si>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</si>
  <si>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</si>
  <si>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</si>
  <si>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</si>
  <si>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</si>
  <si>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</si>
  <si>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</si>
  <si>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</si>
  <si>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</si>
  <si>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</si>
  <si>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</si>
  <si>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</si>
  <si>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</si>
  <si>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</si>
  <si>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</si>
  <si>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</si>
  <si>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</si>
  <si>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</si>
  <si>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</si>
  <si>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</si>
  <si>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</si>
  <si>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</si>
  <si>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</si>
  <si>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</si>
  <si>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</si>
  <si>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</si>
  <si>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</si>
  <si>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</si>
  <si>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</si>
  <si>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</si>
  <si>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</si>
  <si>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</si>
  <si>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</si>
  <si>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</si>
  <si>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</si>
  <si>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</si>
  <si>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</si>
  <si>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</si>
  <si>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</si>
  <si>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</si>
  <si>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</si>
  <si>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</si>
  <si>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</si>
  <si>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</si>
  <si>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</si>
  <si>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</si>
  <si>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</si>
  <si>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</si>
  <si>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</si>
  <si>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</si>
  <si>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</si>
  <si>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</si>
  <si>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</si>
  <si>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</si>
  <si>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</si>
  <si>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</si>
  <si>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</si>
  <si>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</si>
  <si>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</si>
  <si>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</si>
  <si>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</si>
  <si>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</si>
  <si>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</si>
  <si>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</si>
  <si>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</si>
  <si>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</si>
  <si>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</si>
  <si>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</si>
  <si>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</si>
  <si>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</si>
  <si>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</si>
  <si>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</si>
  <si>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</si>
  <si>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</si>
  <si>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</si>
  <si>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</si>
  <si>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</si>
  <si>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</si>
  <si>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</si>
  <si>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</si>
  <si>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</si>
  <si>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</si>
  <si>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</si>
  <si>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</si>
  <si>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</si>
  <si>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</si>
  <si>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</si>
  <si>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</si>
  <si>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</si>
  <si>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</si>
  <si>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</si>
  <si>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</si>
  <si>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</si>
  <si>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</si>
  <si>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</si>
  <si>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</si>
  <si>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</si>
  <si>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</si>
  <si>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</si>
  <si>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</si>
  <si>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</si>
  <si>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</si>
  <si>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</si>
  <si>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</si>
  <si>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</si>
  <si>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</si>
  <si>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</si>
  <si>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</si>
  <si>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</si>
  <si>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</si>
  <si>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</si>
  <si>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</si>
  <si>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</si>
  <si>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</si>
  <si>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</si>
  <si>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</si>
  <si>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</si>
  <si>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</si>
  <si>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</si>
  <si>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</si>
  <si>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</si>
  <si>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</si>
  <si>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</si>
  <si>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</si>
  <si>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</si>
  <si>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</si>
  <si>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</si>
  <si>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</si>
  <si>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</si>
  <si>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</si>
  <si>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</si>
  <si>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</si>
  <si>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</si>
  <si>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</si>
  <si>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</si>
  <si>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</si>
  <si>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</si>
  <si>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</si>
  <si>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</si>
  <si>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</si>
  <si>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</si>
  <si>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</si>
  <si>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</si>
  <si>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</si>
  <si>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</si>
  <si>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</si>
  <si>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</si>
  <si>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</si>
  <si>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</si>
  <si>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</si>
  <si>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</si>
  <si>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</si>
  <si>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</si>
  <si>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</si>
  <si>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</si>
  <si>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</si>
  <si>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</si>
  <si>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</si>
  <si>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</si>
  <si>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</si>
  <si>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</si>
  <si>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</si>
  <si>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</si>
  <si>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</si>
  <si>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</si>
  <si>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</si>
  <si>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</si>
  <si>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</si>
  <si>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</si>
  <si>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</si>
  <si>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</si>
  <si>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</si>
  <si>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</si>
  <si>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</si>
  <si>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</si>
  <si>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</si>
  <si>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</si>
  <si>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</si>
  <si>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</si>
  <si>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</si>
  <si>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</si>
  <si>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</si>
  <si>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</si>
  <si>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</si>
  <si>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</si>
  <si>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</si>
  <si>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</si>
  <si>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</si>
  <si>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</si>
  <si>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</si>
  <si>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</si>
  <si>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</si>
  <si>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</si>
  <si>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</si>
  <si>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</si>
  <si>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</si>
  <si>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</si>
  <si>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</si>
  <si>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</si>
  <si>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</si>
  <si>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</si>
  <si>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</si>
  <si>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</si>
  <si>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</si>
  <si>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</si>
  <si>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</si>
  <si>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</si>
  <si>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</si>
  <si>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</si>
  <si>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</si>
  <si>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</si>
  <si>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</si>
  <si>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</si>
  <si>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</si>
  <si>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</si>
  <si>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</si>
  <si>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</si>
  <si>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</si>
  <si>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</si>
  <si>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</si>
  <si>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</si>
  <si>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</si>
  <si>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</si>
  <si>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</si>
  <si>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</si>
  <si>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</si>
  <si>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</si>
  <si>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</si>
  <si>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</si>
  <si>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</si>
  <si>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</si>
  <si>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</si>
  <si>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</si>
  <si>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</si>
  <si>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</si>
  <si>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</si>
  <si>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</si>
  <si>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</si>
  <si>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</si>
  <si>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</si>
  <si>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</si>
  <si>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</si>
  <si>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</si>
  <si>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</si>
  <si>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</si>
  <si>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</si>
  <si>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</si>
  <si>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</si>
  <si>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</si>
  <si>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</si>
  <si>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</si>
  <si>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</si>
  <si>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</si>
  <si>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</si>
  <si>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</si>
  <si>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</si>
  <si>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</si>
  <si>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</si>
  <si>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</si>
  <si>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</si>
  <si>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</si>
  <si>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</si>
  <si>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</si>
  <si>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</si>
  <si>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</si>
  <si>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</si>
  <si>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</si>
  <si>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</si>
  <si>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</si>
  <si>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</si>
  <si>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</si>
  <si>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</si>
  <si>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</si>
  <si>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</si>
  <si>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</si>
  <si>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</si>
  <si>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</si>
  <si>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</si>
  <si>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</si>
  <si>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</si>
  <si>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</si>
  <si>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</si>
  <si>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</si>
  <si>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</si>
  <si>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</si>
  <si>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</si>
  <si>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</si>
  <si>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</si>
  <si>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</si>
  <si>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</si>
  <si>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</si>
  <si>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</si>
  <si>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</si>
  <si>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</si>
  <si>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</si>
  <si>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</si>
  <si>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</si>
  <si>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</si>
  <si>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</si>
  <si>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</si>
  <si>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</si>
  <si>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</si>
  <si>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</si>
  <si>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</si>
  <si>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</si>
  <si>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</si>
  <si>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</si>
  <si>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</si>
  <si>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</si>
  <si>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</si>
  <si>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</si>
  <si>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</si>
  <si>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</si>
  <si>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</si>
  <si>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</si>
  <si>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</si>
  <si>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</si>
  <si>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</si>
  <si>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</si>
  <si>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</si>
  <si>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</si>
  <si>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</si>
  <si>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</si>
  <si>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</si>
  <si>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</si>
  <si>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</si>
  <si>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</si>
  <si>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</si>
  <si>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</si>
  <si>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</si>
  <si>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</si>
  <si>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</si>
  <si>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</si>
  <si>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</si>
  <si>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</si>
  <si>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</si>
  <si>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</si>
  <si>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</si>
  <si>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</si>
  <si>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</si>
  <si>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</si>
  <si>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</si>
  <si>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</si>
  <si>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</si>
  <si>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</si>
  <si>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</si>
  <si>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</si>
  <si>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</si>
  <si>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</si>
  <si>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</si>
  <si>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</si>
  <si>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</si>
  <si>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</si>
  <si>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</si>
  <si>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</si>
  <si>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</si>
  <si>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</si>
  <si>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</si>
  <si>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</si>
  <si>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</si>
  <si>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</si>
  <si>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</si>
  <si>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</si>
  <si>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</si>
  <si>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</si>
  <si>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</si>
  <si>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</si>
  <si>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</si>
  <si>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</si>
  <si>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</si>
  <si>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</si>
  <si>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</si>
  <si>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</si>
  <si>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</si>
  <si>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</si>
  <si>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</si>
  <si>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</si>
  <si>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</si>
  <si>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</si>
  <si>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</si>
  <si>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</si>
  <si>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</si>
  <si>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</si>
  <si>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</si>
  <si>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</si>
  <si>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</si>
  <si>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</si>
  <si>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</si>
  <si>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</si>
  <si>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</si>
  <si>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</si>
  <si>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</si>
  <si>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</si>
  <si>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</si>
  <si>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</si>
  <si>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</si>
  <si>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</si>
  <si>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</si>
  <si>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</si>
  <si>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</si>
  <si>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</si>
  <si>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</si>
  <si>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</si>
  <si>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</si>
  <si>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</si>
  <si>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</si>
  <si>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</si>
  <si>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</si>
  <si>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</si>
  <si>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</si>
  <si>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</si>
  <si>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</si>
  <si>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</si>
  <si>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</si>
  <si>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</si>
  <si>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</si>
  <si>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</si>
  <si>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</si>
  <si>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</si>
  <si>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</si>
  <si>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</si>
  <si>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</si>
  <si>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</si>
  <si>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</si>
  <si>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</si>
  <si>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</si>
  <si>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</si>
  <si>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</si>
  <si>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</si>
  <si>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</si>
  <si>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</si>
  <si>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</si>
  <si>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</si>
  <si>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</si>
  <si>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</si>
  <si>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</si>
  <si>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</si>
  <si>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</si>
  <si>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</si>
  <si>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</si>
  <si>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</si>
  <si>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</si>
  <si>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</si>
  <si>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</si>
  <si>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</si>
  <si>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</si>
  <si>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</si>
  <si>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</si>
  <si>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</si>
  <si>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</si>
  <si>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</si>
  <si>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</si>
  <si>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</si>
  <si>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</si>
  <si>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</si>
  <si>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</si>
  <si>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</si>
  <si>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</si>
  <si>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</si>
  <si>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</si>
  <si>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</si>
  <si>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</si>
  <si>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</si>
  <si>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</si>
  <si>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</si>
  <si>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</si>
  <si>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</si>
  <si>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</si>
  <si>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</si>
  <si>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</si>
  <si>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</si>
  <si>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</si>
  <si>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</si>
  <si>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</si>
  <si>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</si>
  <si>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</si>
  <si>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</si>
  <si>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</si>
  <si>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</si>
  <si>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</si>
  <si>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</si>
  <si>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</si>
  <si>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</si>
  <si>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</si>
  <si>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</si>
  <si>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</si>
  <si>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</si>
  <si>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</si>
  <si>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</si>
  <si>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</si>
  <si>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</si>
  <si>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</si>
  <si>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</si>
  <si>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</si>
  <si>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</si>
  <si>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</si>
  <si>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</si>
  <si>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</si>
  <si>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</si>
  <si>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</si>
  <si>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</si>
  <si>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</si>
  <si>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</si>
  <si>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</si>
  <si>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</si>
  <si>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</si>
  <si>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</si>
  <si>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</si>
  <si>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</si>
  <si>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</si>
  <si>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</si>
  <si>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</si>
  <si>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</si>
  <si>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</si>
  <si>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</si>
  <si>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</si>
  <si>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</si>
  <si>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</si>
  <si>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</si>
  <si>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</si>
  <si>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</si>
  <si>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</si>
  <si>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</si>
  <si>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</si>
  <si>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</si>
  <si>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</si>
  <si>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</si>
  <si>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</si>
  <si>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</si>
  <si>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</si>
  <si>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</si>
  <si>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</si>
  <si>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</si>
  <si>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</si>
  <si>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</si>
  <si>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</si>
  <si>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</si>
  <si>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</si>
  <si>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</si>
  <si>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</si>
  <si>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</si>
  <si>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</si>
  <si>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</si>
  <si>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</si>
  <si>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</si>
  <si>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</si>
  <si>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</si>
  <si>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</si>
  <si>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</si>
  <si>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</si>
  <si>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</si>
  <si>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</si>
  <si>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</si>
  <si>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</si>
  <si>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</si>
  <si>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</si>
  <si>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</si>
  <si>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</si>
  <si>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</si>
  <si>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</si>
  <si>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</si>
  <si>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</si>
  <si>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</si>
  <si>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</si>
  <si>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</si>
  <si>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</si>
  <si>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</si>
  <si>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</si>
  <si>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</si>
  <si>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</si>
  <si>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</si>
  <si>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</si>
  <si>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</si>
  <si>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</si>
  <si>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</si>
  <si>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</si>
  <si>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</si>
  <si>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</si>
  <si>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</si>
  <si>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</si>
  <si>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</si>
  <si>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</si>
  <si>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</si>
  <si>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</si>
  <si>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</si>
  <si>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</si>
  <si>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</si>
  <si>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</si>
  <si>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</si>
  <si>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</si>
  <si>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</si>
  <si>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</si>
  <si>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</si>
  <si>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</si>
  <si>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</si>
  <si>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</si>
  <si>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</si>
  <si>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</si>
  <si>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</si>
  <si>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</si>
  <si>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</si>
  <si>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</si>
  <si>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</si>
  <si>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</si>
  <si>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</si>
  <si>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</si>
  <si>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</si>
  <si>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</si>
  <si>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</si>
  <si>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</si>
  <si>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</si>
  <si>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</si>
  <si>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</si>
  <si>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</si>
  <si>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</si>
  <si>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</si>
  <si>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</si>
  <si>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</si>
  <si>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</si>
  <si>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</si>
  <si>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</si>
  <si>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</si>
  <si>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</si>
  <si>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</si>
  <si>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</si>
  <si>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</si>
  <si>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</si>
  <si>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</si>
  <si>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</si>
  <si>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</si>
  <si>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</si>
  <si>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</si>
  <si>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</si>
  <si>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</si>
  <si>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</si>
  <si>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</si>
  <si>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</si>
  <si>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</si>
  <si>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</si>
  <si>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</si>
  <si>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</si>
  <si>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</si>
  <si>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</si>
  <si>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</si>
  <si>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</si>
  <si>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</si>
  <si>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</si>
  <si>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</si>
  <si>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</si>
  <si>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</si>
  <si>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</si>
  <si>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</si>
  <si>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</si>
  <si>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</si>
  <si>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</si>
  <si>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</si>
  <si>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</si>
  <si>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</si>
  <si>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</si>
  <si>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</si>
  <si>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</si>
  <si>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</si>
  <si>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</si>
  <si>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</si>
  <si>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</si>
  <si>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</si>
  <si>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</si>
  <si>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</si>
  <si>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</si>
  <si>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</si>
  <si>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</si>
  <si>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</si>
  <si>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</si>
  <si>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</si>
  <si>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</si>
  <si>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</si>
  <si>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</si>
  <si>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</si>
  <si>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</si>
  <si>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</si>
  <si>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</si>
  <si>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</si>
  <si>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</si>
  <si>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</si>
  <si>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</si>
  <si>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</si>
  <si>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</si>
  <si>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</si>
  <si>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</si>
  <si>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</si>
  <si>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</si>
  <si>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</si>
  <si>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</si>
  <si>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</si>
  <si>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</si>
  <si>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</si>
  <si>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</si>
  <si>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</si>
  <si>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</si>
  <si>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</si>
  <si>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</si>
  <si>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</si>
  <si>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</si>
  <si>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</si>
  <si>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</si>
  <si>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</si>
  <si>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</si>
  <si>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</si>
  <si>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</si>
  <si>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</si>
  <si>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</si>
  <si>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</si>
  <si>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</si>
  <si>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</si>
  <si>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</si>
  <si>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</si>
  <si>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</si>
  <si>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</si>
  <si>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</si>
  <si>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</si>
  <si>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</si>
  <si>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</si>
  <si>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</si>
  <si>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</si>
  <si>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</si>
  <si>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</si>
  <si>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</si>
  <si>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</si>
  <si>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</si>
  <si>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</si>
  <si>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</si>
  <si>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</si>
  <si>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</si>
  <si>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</si>
  <si>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</si>
  <si>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</si>
  <si>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</si>
  <si>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</si>
  <si>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</si>
  <si>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</si>
  <si>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</si>
  <si>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</si>
  <si>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</si>
  <si>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</si>
  <si>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</si>
  <si>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</si>
  <si>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</si>
  <si>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</si>
  <si>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</si>
  <si>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</si>
  <si>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</si>
  <si>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</si>
  <si>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</si>
  <si>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</si>
  <si>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</si>
  <si>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</si>
  <si>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</si>
  <si>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</si>
  <si>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</si>
  <si>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</si>
  <si>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</si>
  <si>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</si>
  <si>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</si>
  <si>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</si>
  <si>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</si>
  <si>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</si>
  <si>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</si>
  <si>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</si>
  <si>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</si>
  <si>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</si>
  <si>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</si>
  <si>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</si>
  <si>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</si>
  <si>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</si>
  <si>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</si>
  <si>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</si>
  <si>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</si>
  <si>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</si>
  <si>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</si>
  <si>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</si>
  <si>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</si>
  <si>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</si>
  <si>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</si>
  <si>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</si>
  <si>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</si>
  <si>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</si>
  <si>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</si>
  <si>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</si>
  <si>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</si>
  <si>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</si>
  <si>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</si>
  <si>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</si>
  <si>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</si>
  <si>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</si>
  <si>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</si>
  <si>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</si>
  <si>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</si>
  <si>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</si>
  <si>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</si>
  <si>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</si>
  <si>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</si>
  <si>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</si>
  <si>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</si>
  <si>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</si>
  <si>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</si>
  <si>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</si>
  <si>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</si>
  <si>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</si>
  <si>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</si>
  <si>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</si>
  <si>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</si>
  <si>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</si>
  <si>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</si>
  <si>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</si>
  <si>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</si>
  <si>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</si>
  <si>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</si>
  <si>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</si>
  <si>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</si>
  <si>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</si>
  <si>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</si>
  <si>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</si>
  <si>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</si>
  <si>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</si>
  <si>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</si>
  <si>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</si>
  <si>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</si>
  <si>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</si>
  <si>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</si>
  <si>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</si>
  <si>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</si>
  <si>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</si>
  <si>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</si>
  <si>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</si>
  <si>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</si>
  <si>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</si>
  <si>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</si>
  <si>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</si>
  <si>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</si>
  <si>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</si>
  <si>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</si>
  <si>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</si>
  <si>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</si>
  <si>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</si>
  <si>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</si>
  <si>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</si>
  <si>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</si>
  <si>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</si>
  <si>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</si>
  <si>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</si>
  <si>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</si>
  <si>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</si>
  <si>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</si>
  <si>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</si>
  <si>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</si>
  <si>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</si>
  <si>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</si>
  <si>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</si>
  <si>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</si>
  <si>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</si>
  <si>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</si>
  <si>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</si>
  <si>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</si>
  <si>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</si>
  <si>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</si>
  <si>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</si>
  <si>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</si>
  <si>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</si>
  <si>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</si>
  <si>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</si>
  <si>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</si>
  <si>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</si>
  <si>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</si>
  <si>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</si>
  <si>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</si>
  <si>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</si>
  <si>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</si>
  <si>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</si>
  <si>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</si>
  <si>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</si>
  <si>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</si>
  <si>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</si>
  <si>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</si>
  <si>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</si>
  <si>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</si>
  <si>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</si>
  <si>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</si>
  <si>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</si>
  <si>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</si>
  <si>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</si>
  <si>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</si>
  <si>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</si>
  <si>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</si>
  <si>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</si>
  <si>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</si>
  <si>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</si>
  <si>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</si>
  <si>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</si>
  <si>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</si>
  <si>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</si>
  <si>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</si>
  <si>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</si>
  <si>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</si>
  <si>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</si>
  <si>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</si>
  <si>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</si>
  <si>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</si>
  <si>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</si>
  <si>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</si>
  <si>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</si>
  <si>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</si>
  <si>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</si>
  <si>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</si>
  <si>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</si>
  <si>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</si>
  <si>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</si>
  <si>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</si>
  <si>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</si>
  <si>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</si>
  <si>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</si>
  <si>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</si>
  <si>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</si>
  <si>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</si>
  <si>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</si>
  <si>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</si>
  <si>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</si>
  <si>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</si>
  <si>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</si>
  <si>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</si>
  <si>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</si>
  <si>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</si>
  <si>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</si>
  <si>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</si>
  <si>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</si>
  <si>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</si>
  <si>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</si>
  <si>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</si>
  <si>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</si>
  <si>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</si>
  <si>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</si>
  <si>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</si>
  <si>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</si>
  <si>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</si>
  <si>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</si>
  <si>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</si>
  <si>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</si>
  <si>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</si>
  <si>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</si>
  <si>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</si>
  <si>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</si>
  <si>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</si>
  <si>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</si>
  <si>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</si>
  <si>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</si>
  <si>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</si>
  <si>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</si>
  <si>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</si>
  <si>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</si>
  <si>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</si>
  <si>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</si>
  <si>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</si>
  <si>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</si>
  <si>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</si>
  <si>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</si>
  <si>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</si>
  <si>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</si>
  <si>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</si>
  <si>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</si>
  <si>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</si>
  <si>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</si>
  <si>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</si>
  <si>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</si>
  <si>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</si>
  <si>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</si>
  <si>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</si>
  <si>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</si>
  <si>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</si>
  <si>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</si>
  <si>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</si>
  <si>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</si>
  <si>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</si>
  <si>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</si>
  <si>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</si>
  <si>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</si>
  <si>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</si>
  <si>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</si>
  <si>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</si>
  <si>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</si>
  <si>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</si>
  <si>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</si>
  <si>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</si>
  <si>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</si>
  <si>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</si>
  <si>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</si>
  <si>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</si>
  <si>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</si>
  <si>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</si>
  <si>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</si>
  <si>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</si>
  <si>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</si>
  <si>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</si>
  <si>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</si>
  <si>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</si>
  <si>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</si>
  <si>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</si>
  <si>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</si>
  <si>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</si>
  <si>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</si>
  <si>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</si>
  <si>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</si>
  <si>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</si>
  <si>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</si>
  <si>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</si>
  <si>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</si>
  <si>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</si>
  <si>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</si>
  <si>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</si>
  <si>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</si>
  <si>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</si>
  <si>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</si>
  <si>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</si>
  <si>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</si>
  <si>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</si>
  <si>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</si>
  <si>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</si>
  <si>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</si>
  <si>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</si>
  <si>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</si>
  <si>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</si>
  <si>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</si>
  <si>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</si>
  <si>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</si>
  <si>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</si>
  <si>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</si>
  <si>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</si>
  <si>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</si>
  <si>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</si>
  <si>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</si>
  <si>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</si>
  <si>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</si>
  <si>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</si>
  <si>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</si>
  <si>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</si>
  <si>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</si>
  <si>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</si>
  <si>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</si>
  <si>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</si>
  <si>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</si>
  <si>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</si>
  <si>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</si>
  <si>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</si>
  <si>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</si>
  <si>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</si>
  <si>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</si>
  <si>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</si>
  <si>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</si>
  <si>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</si>
  <si>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</si>
  <si>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</si>
  <si>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</si>
  <si>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</si>
  <si>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</si>
  <si>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</si>
  <si>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</si>
  <si>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</si>
  <si>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</si>
  <si>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</si>
  <si>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</si>
  <si>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</si>
  <si>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</si>
  <si>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</si>
  <si>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</si>
  <si>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</si>
  <si>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</si>
  <si>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</si>
  <si>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</si>
  <si>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</si>
  <si>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</si>
  <si>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</si>
  <si>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</si>
  <si>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</si>
  <si>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</si>
  <si>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</si>
  <si>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</si>
  <si>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</si>
  <si>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</si>
  <si>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</si>
  <si>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</si>
  <si>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</si>
  <si>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</si>
  <si>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</si>
  <si>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</si>
  <si>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</si>
  <si>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</si>
  <si>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</si>
  <si>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</si>
  <si>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</si>
  <si>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</si>
  <si>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</si>
  <si>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</si>
  <si>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</si>
  <si>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</si>
  <si>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</si>
  <si>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</si>
  <si>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</si>
  <si>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</si>
  <si>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</si>
  <si>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</si>
  <si>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</si>
  <si>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</si>
  <si>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</si>
  <si>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</si>
  <si>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</si>
  <si>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</si>
  <si>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</si>
  <si>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</si>
  <si>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</si>
  <si>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</si>
  <si>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</si>
  <si>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</si>
  <si>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</si>
  <si>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</si>
  <si>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</si>
  <si>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</si>
  <si>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</si>
  <si>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</si>
  <si>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</si>
  <si>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</si>
  <si>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</si>
  <si>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</si>
  <si>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</si>
  <si>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</si>
  <si>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</si>
  <si>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</si>
  <si>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</si>
  <si>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</si>
  <si>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</si>
  <si>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</si>
  <si>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</si>
  <si>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</si>
  <si>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</si>
  <si>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</si>
  <si>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</si>
  <si>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</si>
  <si>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</si>
  <si>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</si>
  <si>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</si>
  <si>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</si>
  <si>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</si>
  <si>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</si>
  <si>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</si>
  <si>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</si>
  <si>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</si>
  <si>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</si>
  <si>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</si>
  <si>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</si>
  <si>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</si>
  <si>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</si>
  <si>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</si>
  <si>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</si>
  <si>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</si>
  <si>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</si>
  <si>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</si>
  <si>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</si>
  <si>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</si>
  <si>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</si>
  <si>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</si>
  <si>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</si>
  <si>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</si>
  <si>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</si>
  <si>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</si>
  <si>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</si>
  <si>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</si>
  <si>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</si>
  <si>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</si>
  <si>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</si>
  <si>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</si>
  <si>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</si>
  <si>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</si>
  <si>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</si>
  <si>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</si>
  <si>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</si>
  <si>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</si>
  <si>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</si>
  <si>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</si>
  <si>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</si>
  <si>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</si>
  <si>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</si>
  <si>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</si>
  <si>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</si>
  <si>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</si>
  <si>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</si>
  <si>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</si>
  <si>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</si>
  <si>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</si>
  <si>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</si>
  <si>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</si>
  <si>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</si>
  <si>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</si>
  <si>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</si>
  <si>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</si>
  <si>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</si>
  <si>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</si>
  <si>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</si>
  <si>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</si>
  <si>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</si>
  <si>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</si>
  <si>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</si>
  <si>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</si>
  <si>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</si>
  <si>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</si>
  <si>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</si>
  <si>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</si>
  <si>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</si>
  <si>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</si>
  <si>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</si>
  <si>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</si>
  <si>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</si>
  <si>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</si>
  <si>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</si>
  <si>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</si>
  <si>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</si>
  <si>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</si>
  <si>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</si>
  <si>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</si>
  <si>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</si>
  <si>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</si>
  <si>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</si>
  <si>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</si>
  <si>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</si>
  <si>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</si>
  <si>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</si>
  <si>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</si>
  <si>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</si>
  <si>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</si>
  <si>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</si>
  <si>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</si>
  <si>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</si>
  <si>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</si>
  <si>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</si>
  <si>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</si>
  <si>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</si>
  <si>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</si>
  <si>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</si>
  <si>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</si>
  <si>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</si>
  <si>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</si>
  <si>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</si>
  <si>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</si>
  <si>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</si>
  <si>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</si>
  <si>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</si>
  <si>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</si>
  <si>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</si>
  <si>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</si>
  <si>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</si>
  <si>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</si>
  <si>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</si>
  <si>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</si>
  <si>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</si>
  <si>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</si>
  <si>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</si>
  <si>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</si>
  <si>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</si>
  <si>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</si>
  <si>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</si>
  <si>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</si>
  <si>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</si>
  <si>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</si>
  <si>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</si>
  <si>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</si>
  <si>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</si>
  <si>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</si>
  <si>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</si>
  <si>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</si>
  <si>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</si>
  <si>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</si>
  <si>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</si>
  <si>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</si>
  <si>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</si>
  <si>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</si>
  <si>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</si>
  <si>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</si>
  <si>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</si>
  <si>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</si>
  <si>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</si>
  <si>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</si>
  <si>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</si>
  <si>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</si>
  <si>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</si>
  <si>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</si>
  <si>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</si>
  <si>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</si>
  <si>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</si>
  <si>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</si>
  <si>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</si>
  <si>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</si>
  <si>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</si>
  <si>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</si>
  <si>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</si>
  <si>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</si>
  <si>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</si>
  <si>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</si>
  <si>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</si>
  <si>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</si>
  <si>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</si>
  <si>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</si>
  <si>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</si>
  <si>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</si>
  <si>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</si>
  <si>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</si>
  <si>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</si>
  <si>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</si>
  <si>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</si>
  <si>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</si>
  <si>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</si>
  <si>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</si>
  <si>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</si>
  <si>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</si>
  <si>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</si>
  <si>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</si>
  <si>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</si>
  <si>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</si>
  <si>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</si>
  <si>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</si>
  <si>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</si>
  <si>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</si>
  <si>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</si>
  <si>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</si>
  <si>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</si>
  <si>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</si>
  <si>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</si>
  <si>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</si>
  <si>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</si>
  <si>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</si>
  <si>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</si>
  <si>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</si>
  <si>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</si>
  <si>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</si>
  <si>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</si>
  <si>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</si>
  <si>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</si>
  <si>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</si>
  <si>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</si>
  <si>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</si>
  <si>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</si>
  <si>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</si>
  <si>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</si>
  <si>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</si>
  <si>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</si>
  <si>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</si>
  <si>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</si>
  <si>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</si>
  <si>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</si>
  <si>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</si>
  <si>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</si>
  <si>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</si>
  <si>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</si>
  <si>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</si>
  <si>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</si>
  <si>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</si>
  <si>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</si>
  <si>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</si>
  <si>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</si>
  <si>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</si>
  <si>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</si>
  <si>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</si>
  <si>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</si>
  <si>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</si>
  <si>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</si>
  <si>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</si>
  <si>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</si>
  <si>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</si>
  <si>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</si>
  <si>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</si>
  <si>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</si>
  <si>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</si>
  <si>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</si>
  <si>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</si>
  <si>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</si>
  <si>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</si>
  <si>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</si>
  <si>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</si>
  <si>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</si>
  <si>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</si>
  <si>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</si>
  <si>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</si>
  <si>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</si>
  <si>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</si>
  <si>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</si>
  <si>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</si>
  <si>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</si>
  <si>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</si>
  <si>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</si>
  <si>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</si>
  <si>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</si>
  <si>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</si>
  <si>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</si>
  <si>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</si>
  <si>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</si>
  <si>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</si>
  <si>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</si>
  <si>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</si>
  <si>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</si>
  <si>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</si>
  <si>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</si>
  <si>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</si>
  <si>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</si>
  <si>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</si>
  <si>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</si>
  <si>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</si>
  <si>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</si>
  <si>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</si>
  <si>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</si>
  <si>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</si>
  <si>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</si>
  <si>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</si>
  <si>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</si>
  <si>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</si>
  <si>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</si>
  <si>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</si>
  <si>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</si>
  <si>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</si>
  <si>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</si>
  <si>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</si>
  <si>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</si>
  <si>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</si>
  <si>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</si>
  <si>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</si>
  <si>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</si>
  <si>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</si>
  <si>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</si>
  <si>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</si>
  <si>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</si>
  <si>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</si>
  <si>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</si>
  <si>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</si>
  <si>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</si>
  <si>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</si>
  <si>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</si>
  <si>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</si>
  <si>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</si>
  <si>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</si>
  <si>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</si>
  <si>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</si>
  <si>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</si>
  <si>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</si>
  <si>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</si>
  <si>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</si>
  <si>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</si>
  <si>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</si>
  <si>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</si>
  <si>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</si>
  <si>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</si>
  <si>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</si>
  <si>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</si>
  <si>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</si>
  <si>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</si>
  <si>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</si>
  <si>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</si>
  <si>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</si>
  <si>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</si>
  <si>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</si>
  <si>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</si>
  <si>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</si>
  <si>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</si>
  <si>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</si>
  <si>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</si>
  <si>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</si>
  <si>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</si>
  <si>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</si>
  <si>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</si>
  <si>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</si>
  <si>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</si>
  <si>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</si>
  <si>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</si>
  <si>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</si>
  <si>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</si>
  <si>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</si>
  <si>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</si>
  <si>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</si>
  <si>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</si>
  <si>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</si>
  <si>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</si>
  <si>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</si>
  <si>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</si>
  <si>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</si>
  <si>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</si>
  <si>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</si>
  <si>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</si>
  <si>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</si>
  <si>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</si>
  <si>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</si>
  <si>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</si>
  <si>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</si>
  <si>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</si>
  <si>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</si>
  <si>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</si>
  <si>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</si>
  <si>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</si>
  <si>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</si>
  <si>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</si>
  <si>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</si>
  <si>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</si>
  <si>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</si>
  <si>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</si>
  <si>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</si>
  <si>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</si>
  <si>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</si>
  <si>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</si>
  <si>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</si>
  <si>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</si>
  <si>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</si>
  <si>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</si>
  <si>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</si>
  <si>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</si>
  <si>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</si>
  <si>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</si>
  <si>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</si>
  <si>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</si>
  <si>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</si>
  <si>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</si>
  <si>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</si>
  <si>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</si>
  <si>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</si>
  <si>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</si>
  <si>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</si>
  <si>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</si>
  <si>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</si>
  <si>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</si>
  <si>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</si>
  <si>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</si>
  <si>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</si>
  <si>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</si>
  <si>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</si>
  <si>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</si>
  <si>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</si>
  <si>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</si>
  <si>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</si>
  <si>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</si>
  <si>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</si>
  <si>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</si>
  <si>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</si>
  <si>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</si>
  <si>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</si>
  <si>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</si>
  <si>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</si>
  <si>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</si>
  <si>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</si>
  <si>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</si>
  <si>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</si>
  <si>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</si>
  <si>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</si>
  <si>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</si>
  <si>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</si>
  <si>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</si>
  <si>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</si>
  <si>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</si>
  <si>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</si>
  <si>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</si>
  <si>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</si>
  <si>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</si>
  <si>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</si>
  <si>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</si>
  <si>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</si>
  <si>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</si>
  <si>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</si>
  <si>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</si>
  <si>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</si>
  <si>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</si>
  <si>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</si>
  <si>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</si>
  <si>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</si>
  <si>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</si>
  <si>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</si>
  <si>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</si>
  <si>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</si>
  <si>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</si>
  <si>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</si>
  <si>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</si>
  <si>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</si>
  <si>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</si>
  <si>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</si>
  <si>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</si>
  <si>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</si>
  <si>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</si>
  <si>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</si>
  <si>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</si>
  <si>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</si>
  <si>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</si>
  <si>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</si>
  <si>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</si>
  <si>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</si>
  <si>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</si>
  <si>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</si>
  <si>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</si>
  <si>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</si>
  <si>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</si>
  <si>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</si>
  <si>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</si>
  <si>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</si>
  <si>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</si>
  <si>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</si>
  <si>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</si>
  <si>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</si>
  <si>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</si>
  <si>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</si>
  <si>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</si>
  <si>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</si>
  <si>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</si>
  <si>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</si>
  <si>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</si>
  <si>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</si>
  <si>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</si>
  <si>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</si>
  <si>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</si>
  <si>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</si>
  <si>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</si>
  <si>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</si>
  <si>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</si>
  <si>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</si>
  <si>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</si>
  <si>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</si>
  <si>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</si>
  <si>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</si>
  <si>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</si>
  <si>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</si>
  <si>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</si>
  <si>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</si>
  <si>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</si>
  <si>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</si>
  <si>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</si>
  <si>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</si>
  <si>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</si>
  <si>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</si>
  <si>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</si>
  <si>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</si>
  <si>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</si>
  <si>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</si>
  <si>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</si>
  <si>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</si>
  <si>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</si>
  <si>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</si>
  <si>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</si>
  <si>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</si>
  <si>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</si>
  <si>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</si>
  <si>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</si>
  <si>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</si>
  <si>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</si>
  <si>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</si>
  <si>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</si>
  <si>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</si>
  <si>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</si>
  <si>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</si>
  <si>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</si>
  <si>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</si>
  <si>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</si>
  <si>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</si>
  <si>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</si>
  <si>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</si>
  <si>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</si>
  <si>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</si>
  <si>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</si>
  <si>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</si>
  <si>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</si>
  <si>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</si>
  <si>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</si>
  <si>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</si>
  <si>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</si>
  <si>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</si>
  <si>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</si>
  <si>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</si>
  <si>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</si>
  <si>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</si>
  <si>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</si>
  <si>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</si>
  <si>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</si>
  <si>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</si>
  <si>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</si>
  <si>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</si>
  <si>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</si>
  <si>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</si>
  <si>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</si>
  <si>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</si>
  <si>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</si>
  <si>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</si>
  <si>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</si>
  <si>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</si>
  <si>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</si>
  <si>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</si>
  <si>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</si>
  <si>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</si>
  <si>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</si>
  <si>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</si>
  <si>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</si>
  <si>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</si>
  <si>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</si>
  <si>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</si>
  <si>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</si>
  <si>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</si>
  <si>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</si>
  <si>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</si>
  <si>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</si>
  <si>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</si>
  <si>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</si>
  <si>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</si>
  <si>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</si>
  <si>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</si>
  <si>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</si>
  <si>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</si>
  <si>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</si>
  <si>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</si>
  <si>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</si>
  <si>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</si>
  <si>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</si>
  <si>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</si>
  <si>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</si>
  <si>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</si>
  <si>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</si>
  <si>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</si>
  <si>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</si>
  <si>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</si>
  <si>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</si>
  <si>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</si>
  <si>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</si>
  <si>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</si>
  <si>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</si>
  <si>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</si>
  <si>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</si>
  <si>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</si>
  <si>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</si>
  <si>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</si>
  <si>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</si>
  <si>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</si>
  <si>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</si>
  <si>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</si>
  <si>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</si>
  <si>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</si>
  <si>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</si>
  <si>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</si>
  <si>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</si>
  <si>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</si>
  <si>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</si>
  <si>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</si>
  <si>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</si>
  <si>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</si>
  <si>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</si>
  <si>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</si>
  <si>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</si>
  <si>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</si>
  <si>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</si>
  <si>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</si>
  <si>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</si>
  <si>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</si>
  <si>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</si>
  <si>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</si>
  <si>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</si>
  <si>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</si>
  <si>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</si>
  <si>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</si>
  <si>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</si>
  <si>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</si>
  <si>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</si>
  <si>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</si>
  <si>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</si>
  <si>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</si>
  <si>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</si>
  <si>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</si>
  <si>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</si>
  <si>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</si>
  <si>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</si>
  <si>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</si>
  <si>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</si>
  <si>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</si>
  <si>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</si>
  <si>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</si>
  <si>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</si>
  <si>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</si>
  <si>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</si>
  <si>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</si>
  <si>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</si>
  <si>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</si>
  <si>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</si>
  <si>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</si>
  <si>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</si>
  <si>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</si>
  <si>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</si>
  <si>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</si>
  <si>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</si>
  <si>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</si>
  <si>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</si>
  <si>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</si>
  <si>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</si>
  <si>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</si>
  <si>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</si>
  <si>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</si>
  <si>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</si>
  <si>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</si>
  <si>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</si>
  <si>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</si>
  <si>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</si>
  <si>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</si>
  <si>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</si>
  <si>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</si>
  <si>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</si>
  <si>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</si>
  <si>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</si>
  <si>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</si>
  <si>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</si>
  <si>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</si>
  <si>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</si>
  <si>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</si>
  <si>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</si>
  <si>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</si>
  <si>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</si>
  <si>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</si>
  <si>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</si>
  <si>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</si>
  <si>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</si>
  <si>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</si>
  <si>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</si>
  <si>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</si>
  <si>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</si>
  <si>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</si>
  <si>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</si>
  <si>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</si>
  <si>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</si>
  <si>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</si>
  <si>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</si>
  <si>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</si>
  <si>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</si>
  <si>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</si>
  <si>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</si>
  <si>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</si>
  <si>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</si>
  <si>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</si>
  <si>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</si>
  <si>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</si>
  <si>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</si>
  <si>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</si>
  <si>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</si>
  <si>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</si>
  <si>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</si>
  <si>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</si>
  <si>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</si>
  <si>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</si>
  <si>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</si>
  <si>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</si>
  <si>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</si>
  <si>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</si>
  <si>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</si>
  <si>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</si>
  <si>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</si>
  <si>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</si>
  <si>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</si>
  <si>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</si>
  <si>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</si>
  <si>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</si>
  <si>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</si>
  <si>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</si>
  <si>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</si>
  <si>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</si>
  <si>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</si>
  <si>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</si>
  <si>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</si>
  <si>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</si>
  <si>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</si>
  <si>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</si>
  <si>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</si>
  <si>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</si>
  <si>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</si>
  <si>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</si>
  <si>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</si>
  <si>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</si>
  <si>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</si>
  <si>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</si>
  <si>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</si>
  <si>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</si>
  <si>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</si>
  <si>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</si>
  <si>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</si>
  <si>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</si>
  <si>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</si>
  <si>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</si>
  <si>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</si>
  <si>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</si>
  <si>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</si>
  <si>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</si>
  <si>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</si>
  <si>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</si>
  <si>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</si>
  <si>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</si>
  <si>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</si>
  <si>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</si>
  <si>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</si>
  <si>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</si>
  <si>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</si>
  <si>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</si>
  <si>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</si>
  <si>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</si>
  <si>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</si>
  <si>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</si>
  <si>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</si>
  <si>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</si>
  <si>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</si>
  <si>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</si>
  <si>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</si>
  <si>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</si>
  <si>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</si>
  <si>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</si>
  <si>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</si>
  <si>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</si>
  <si>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</si>
  <si>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</si>
  <si>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</si>
  <si>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</si>
  <si>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</si>
  <si>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</si>
  <si>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</si>
  <si>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</si>
  <si>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</si>
  <si>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</si>
  <si>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</si>
  <si>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</si>
  <si>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</si>
  <si>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</si>
  <si>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</si>
  <si>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</si>
  <si>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</si>
  <si>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</si>
  <si>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</si>
  <si>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</si>
  <si>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</si>
  <si>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</si>
  <si>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</si>
  <si>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</si>
  <si>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</si>
  <si>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</si>
  <si>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</si>
  <si>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</si>
  <si>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</si>
  <si>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</si>
  <si>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</si>
  <si>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</si>
  <si>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</si>
  <si>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</si>
  <si>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</si>
  <si>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</si>
  <si>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</si>
  <si>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</si>
  <si>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</si>
  <si>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</si>
  <si>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</si>
  <si>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</si>
  <si>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</si>
  <si>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</si>
  <si>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</si>
  <si>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</si>
  <si>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</si>
  <si>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</si>
  <si>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</si>
  <si>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</si>
  <si>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</si>
  <si>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</si>
  <si>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</si>
  <si>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</si>
  <si>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</si>
  <si>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</si>
  <si>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</si>
  <si>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</si>
  <si>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</si>
  <si>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</si>
  <si>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</si>
  <si>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</si>
  <si>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</si>
  <si>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</si>
  <si>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</si>
  <si>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</si>
  <si>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</si>
  <si>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</si>
  <si>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</si>
  <si>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</si>
  <si>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</si>
  <si>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</si>
  <si>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</si>
  <si>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</si>
  <si>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</si>
  <si>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</si>
  <si>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</si>
  <si>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</si>
  <si>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</si>
  <si>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</si>
  <si>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</si>
  <si>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</si>
  <si>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</si>
  <si>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</si>
  <si>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</si>
  <si>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</si>
  <si>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</si>
  <si>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</si>
  <si>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</si>
  <si>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</si>
  <si>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</si>
  <si>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</si>
  <si>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</si>
  <si>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</si>
  <si>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</si>
  <si>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</si>
  <si>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</si>
  <si>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</si>
  <si>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</si>
  <si>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</si>
  <si>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</si>
  <si>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</si>
  <si>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</si>
  <si>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</si>
  <si>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</si>
  <si>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</si>
  <si>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</si>
  <si>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</si>
  <si>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</si>
  <si>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</si>
  <si>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</si>
  <si>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</si>
  <si>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</si>
  <si>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</si>
  <si>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</si>
  <si>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</si>
  <si>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</si>
  <si>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</si>
  <si>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</si>
  <si>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</si>
  <si>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</si>
  <si>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</si>
  <si>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</si>
  <si>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</si>
  <si>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</si>
  <si>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</si>
  <si>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</si>
  <si>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</si>
  <si>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</si>
  <si>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</si>
  <si>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</si>
  <si>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</si>
  <si>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</si>
  <si>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</si>
  <si>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</si>
  <si>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</si>
  <si>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</si>
  <si>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</si>
  <si>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</si>
  <si>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</si>
  <si>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</si>
  <si>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</si>
  <si>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</si>
  <si>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</si>
  <si>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</si>
  <si>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</si>
  <si>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</si>
  <si>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</si>
  <si>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</si>
  <si>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</si>
  <si>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</si>
  <si>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</si>
  <si>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</si>
  <si>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</si>
  <si>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</si>
  <si>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</si>
  <si>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</si>
  <si>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</si>
  <si>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</si>
  <si>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</si>
  <si>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</si>
  <si>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</si>
  <si>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</si>
  <si>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</si>
  <si>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</si>
  <si>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</si>
  <si>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</si>
  <si>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</si>
  <si>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</si>
  <si>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</si>
  <si>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</si>
  <si>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</si>
  <si>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</si>
  <si>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</si>
  <si>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</si>
  <si>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</si>
  <si>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</si>
  <si>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</si>
  <si>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</si>
  <si>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</si>
  <si>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</si>
  <si>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</si>
  <si>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</si>
  <si>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</si>
  <si>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</si>
  <si>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</si>
  <si>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</si>
  <si>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</si>
  <si>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</si>
  <si>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</si>
  <si>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</si>
  <si>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</si>
  <si>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</si>
  <si>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</si>
  <si>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</si>
  <si>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</si>
  <si>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</si>
  <si>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</si>
  <si>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</si>
  <si>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</si>
  <si>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</si>
  <si>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</si>
  <si>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</si>
  <si>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</si>
  <si>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</si>
  <si>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</si>
  <si>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</si>
  <si>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</si>
  <si>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</si>
  <si>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</si>
  <si>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</si>
  <si>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</si>
  <si>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</si>
  <si>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</si>
  <si>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</si>
  <si>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</si>
  <si>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</si>
  <si>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</si>
  <si>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</si>
  <si>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</si>
  <si>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</si>
  <si>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</si>
  <si>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</si>
  <si>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</si>
  <si>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</si>
  <si>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</si>
  <si>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</si>
  <si>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</si>
  <si>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</si>
  <si>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</si>
  <si>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</si>
  <si>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</si>
  <si>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</si>
  <si>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</si>
  <si>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</si>
  <si>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</si>
  <si>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</si>
  <si>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</si>
  <si>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</si>
  <si>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</si>
  <si>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</si>
  <si>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</si>
  <si>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</si>
  <si>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</si>
  <si>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</si>
  <si>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</si>
  <si>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</si>
  <si>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</si>
  <si>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</si>
  <si>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</si>
  <si>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</si>
  <si>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</si>
  <si>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</si>
  <si>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</si>
  <si>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</si>
  <si>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</si>
  <si>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</si>
  <si>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</si>
  <si>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</si>
  <si>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</si>
  <si>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</si>
  <si>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</si>
  <si>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</si>
  <si>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</si>
  <si>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</si>
  <si>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</si>
  <si>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</si>
  <si>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</si>
  <si>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</si>
  <si>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</si>
  <si>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</si>
  <si>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</si>
  <si>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</si>
  <si>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</si>
  <si>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</si>
  <si>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</si>
  <si>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</si>
  <si>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</si>
  <si>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</si>
  <si>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</si>
  <si>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</si>
  <si>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</si>
  <si>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</si>
  <si>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</si>
  <si>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</si>
  <si>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</si>
  <si>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</si>
  <si>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</si>
  <si>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</si>
  <si>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</si>
  <si>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</si>
  <si>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</si>
  <si>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</si>
  <si>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</si>
  <si>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</si>
  <si>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</si>
  <si>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</si>
  <si>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</si>
  <si>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</si>
  <si>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</si>
  <si>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</si>
  <si>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</si>
  <si>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</si>
  <si>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</si>
  <si>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</si>
  <si>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</si>
  <si>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</si>
  <si>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</si>
  <si>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</si>
  <si>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</si>
  <si>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</si>
  <si>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</si>
  <si>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</si>
  <si>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</si>
  <si>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</si>
  <si>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</si>
  <si>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</si>
  <si>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</si>
  <si>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</si>
  <si>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</si>
  <si>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</si>
  <si>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</si>
  <si>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</si>
  <si>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</si>
  <si>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</si>
  <si>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</si>
  <si>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</si>
  <si>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</si>
  <si>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</si>
  <si>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</si>
  <si>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</si>
  <si>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</si>
  <si>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</si>
  <si>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</si>
  <si>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</si>
  <si>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</si>
  <si>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</si>
  <si>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</si>
  <si>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</si>
  <si>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</si>
  <si>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</si>
  <si>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</si>
  <si>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</si>
  <si>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</si>
  <si>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</si>
  <si>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</si>
  <si>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</si>
  <si>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</si>
  <si>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</si>
  <si>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</si>
  <si>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</si>
  <si>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</si>
  <si>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</si>
  <si>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</si>
  <si>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</si>
  <si>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</si>
  <si>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</si>
  <si>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</si>
  <si>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</si>
  <si>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</si>
  <si>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</si>
  <si>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</si>
  <si>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</si>
  <si>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</si>
  <si>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</si>
  <si>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</si>
  <si>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</si>
  <si>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</si>
  <si>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</si>
  <si>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</si>
  <si>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</si>
  <si>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</si>
  <si>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</si>
  <si>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</si>
  <si>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</si>
  <si>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</si>
  <si>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</si>
  <si>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</si>
  <si>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</si>
  <si>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</si>
  <si>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</si>
  <si>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</si>
  <si>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</si>
  <si>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</si>
  <si>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</si>
  <si>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</si>
  <si>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</si>
  <si>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</si>
  <si>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</si>
  <si>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</si>
  <si>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</si>
  <si>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</si>
  <si>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</si>
  <si>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</si>
  <si>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</si>
  <si>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</si>
  <si>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</si>
  <si>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</si>
  <si>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</si>
  <si>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</si>
  <si>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</si>
  <si>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</si>
  <si>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</si>
  <si>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</si>
  <si>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</si>
  <si>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</si>
  <si>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</si>
  <si>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</si>
  <si>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</si>
  <si>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</si>
  <si>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</si>
  <si>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</si>
  <si>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</si>
  <si>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</si>
  <si>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</si>
  <si>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</si>
  <si>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</si>
  <si>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</si>
  <si>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</si>
  <si>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</si>
  <si>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</si>
  <si>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</si>
  <si>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</si>
  <si>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</si>
  <si>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</si>
  <si>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</si>
  <si>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</si>
  <si>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</si>
  <si>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</si>
  <si>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</si>
  <si>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</si>
  <si>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</si>
  <si>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</si>
  <si>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</si>
  <si>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</si>
  <si>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</si>
  <si>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</si>
  <si>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</si>
  <si>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</si>
  <si>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</si>
  <si>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</si>
  <si>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</si>
  <si>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</si>
  <si>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</si>
  <si>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</si>
  <si>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</si>
  <si>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</si>
  <si>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</si>
  <si>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</si>
  <si>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</si>
  <si>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</si>
  <si>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</si>
  <si>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</si>
  <si>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</si>
  <si>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</si>
  <si>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</si>
  <si>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</si>
  <si>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</si>
  <si>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</si>
  <si>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</si>
  <si>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</si>
  <si>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</si>
  <si>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</si>
  <si>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</si>
  <si>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</si>
  <si>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</si>
  <si>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</si>
  <si>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</si>
  <si>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</si>
  <si>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</si>
  <si>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</si>
  <si>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</si>
  <si>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</si>
  <si>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</si>
  <si>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</si>
  <si>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</si>
  <si>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</si>
  <si>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</si>
  <si>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</si>
  <si>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</si>
  <si>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</si>
  <si>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</si>
  <si>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</si>
  <si>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</si>
  <si>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</si>
  <si>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</si>
  <si>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</si>
  <si>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</si>
  <si>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</si>
  <si>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</si>
  <si>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</si>
  <si>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</si>
  <si>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</si>
  <si>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</si>
  <si>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</si>
  <si>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</si>
  <si>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</si>
  <si>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</si>
  <si>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</si>
  <si>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</si>
  <si>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</si>
  <si>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</si>
  <si>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</si>
  <si>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</si>
  <si>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</si>
  <si>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</si>
  <si>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</si>
  <si>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</si>
  <si>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</si>
  <si>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</si>
  <si>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</si>
  <si>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</si>
  <si>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</si>
  <si>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</si>
  <si>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</si>
  <si>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</si>
  <si>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</si>
  <si>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</si>
  <si>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</si>
  <si>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</si>
  <si>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</si>
  <si>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</si>
  <si>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</si>
  <si>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</si>
  <si>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</si>
  <si>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</si>
  <si>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</si>
  <si>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</si>
  <si>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</si>
  <si>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</si>
  <si>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</si>
  <si>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</si>
  <si>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</si>
  <si>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</si>
  <si>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</si>
  <si>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</si>
  <si>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</si>
  <si>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</si>
  <si>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</si>
  <si>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</si>
  <si>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</si>
  <si>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</si>
  <si>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</si>
  <si>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</si>
  <si>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</si>
  <si>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</si>
  <si>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</si>
  <si>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</si>
  <si>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</si>
  <si>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</si>
  <si>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</si>
  <si>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</si>
  <si>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</si>
  <si>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</si>
  <si>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</si>
  <si>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</si>
  <si>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</si>
  <si>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</si>
  <si>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</si>
  <si>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</si>
  <si>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</si>
  <si>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</si>
  <si>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</si>
  <si>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</si>
  <si>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</si>
  <si>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</si>
  <si>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</si>
  <si>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</si>
  <si>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</si>
  <si>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</si>
  <si>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</si>
  <si>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</si>
  <si>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</si>
  <si>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</si>
  <si>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</si>
  <si>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</si>
  <si>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</si>
  <si>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</si>
  <si>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</si>
  <si>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</si>
  <si>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</si>
  <si>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</si>
  <si>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</si>
  <si>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</si>
  <si>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</si>
  <si>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</si>
  <si>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</si>
  <si>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</si>
  <si>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</si>
  <si>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</si>
  <si>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</si>
  <si>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</si>
  <si>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</si>
  <si>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</si>
  <si>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</si>
  <si>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</si>
  <si>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</si>
  <si>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</si>
  <si>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</si>
  <si>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</si>
  <si>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</si>
  <si>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</si>
  <si>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</si>
  <si>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</si>
  <si>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</si>
  <si>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</si>
  <si>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</si>
  <si>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</si>
  <si>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</si>
  <si>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</si>
  <si>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</si>
  <si>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</si>
  <si>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</si>
  <si>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</si>
  <si>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</si>
  <si>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</si>
  <si>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</si>
  <si>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</si>
  <si>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</si>
  <si>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</si>
  <si>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</si>
  <si>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</si>
  <si>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</si>
  <si>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</si>
  <si>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</si>
  <si>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</si>
  <si>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</si>
  <si>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</si>
  <si>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</si>
  <si>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</si>
  <si>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</si>
  <si>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</si>
  <si>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</si>
  <si>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</si>
  <si>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</si>
  <si>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</si>
  <si>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</si>
  <si>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</si>
  <si>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</si>
  <si>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</si>
  <si>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</si>
  <si>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</si>
  <si>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</si>
  <si>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</si>
  <si>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</si>
  <si>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</si>
  <si>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</si>
  <si>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</si>
  <si>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</si>
  <si>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</si>
  <si>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</si>
  <si>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</si>
  <si>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</si>
  <si>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</si>
  <si>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</si>
  <si>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</si>
  <si>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</si>
  <si>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</si>
  <si>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</si>
  <si>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</si>
  <si>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</si>
  <si>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</si>
  <si>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</si>
  <si>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</si>
  <si>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</si>
  <si>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</si>
  <si>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</si>
  <si>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</si>
  <si>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</si>
  <si>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</si>
  <si>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</si>
  <si>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</si>
  <si>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</si>
  <si>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</si>
  <si>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</si>
  <si>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</si>
  <si>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</si>
  <si>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</si>
  <si>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</si>
  <si>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</si>
  <si>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</si>
  <si>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</si>
  <si>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</si>
  <si>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</si>
  <si>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</si>
  <si>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</si>
  <si>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</si>
  <si>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</si>
  <si>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</si>
  <si>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</si>
  <si>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</si>
  <si>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</si>
  <si>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</si>
  <si>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</si>
  <si>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</si>
  <si>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</si>
  <si>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</si>
  <si>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</si>
  <si>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</si>
  <si>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</si>
  <si>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</si>
  <si>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</si>
  <si>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</si>
  <si>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</si>
  <si>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</si>
  <si>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</si>
  <si>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</si>
  <si>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</si>
  <si>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</si>
  <si>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</si>
  <si>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</si>
  <si>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</si>
  <si>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</si>
  <si>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</si>
  <si>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</si>
  <si>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</si>
  <si>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</si>
  <si>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</si>
  <si>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</si>
  <si>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</si>
  <si>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</si>
  <si>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</si>
  <si>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</si>
  <si>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</si>
  <si>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</si>
  <si>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</si>
  <si>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</si>
  <si>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</si>
  <si>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</si>
  <si>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</si>
  <si>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</si>
  <si>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</si>
  <si>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</si>
  <si>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</si>
  <si>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</si>
  <si>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</si>
  <si>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</si>
  <si>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</si>
  <si>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</si>
  <si>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</si>
  <si>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</si>
  <si>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</si>
  <si>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</si>
  <si>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</si>
  <si>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</si>
  <si>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</si>
  <si>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</si>
  <si>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</si>
  <si>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</si>
  <si>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</si>
  <si>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</si>
  <si>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</si>
  <si>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</si>
  <si>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</si>
  <si>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</si>
  <si>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</si>
  <si>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</si>
  <si>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</si>
  <si>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</si>
  <si>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</si>
  <si>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</si>
  <si>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</si>
  <si>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</si>
  <si>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</si>
  <si>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</si>
  <si>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</si>
  <si>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</si>
  <si>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</si>
  <si>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</si>
  <si>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</si>
  <si>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</si>
  <si>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</si>
  <si>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</si>
  <si>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</si>
  <si>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</si>
  <si>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</si>
  <si>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</si>
  <si>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</si>
  <si>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</si>
  <si>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</si>
  <si>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</si>
  <si>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</si>
  <si>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</si>
  <si>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</si>
  <si>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</si>
  <si>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</si>
  <si>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</si>
  <si>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</si>
  <si>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</si>
  <si>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</si>
  <si>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</si>
  <si>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</si>
  <si>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</si>
  <si>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</si>
  <si>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</si>
  <si>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</si>
  <si>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</si>
  <si>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</si>
  <si>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</si>
  <si>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</si>
  <si>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</si>
  <si>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</si>
  <si>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</si>
  <si>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</si>
  <si>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</si>
  <si>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</si>
  <si>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</si>
  <si>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</si>
  <si>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</si>
  <si>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</si>
  <si>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</si>
  <si>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</si>
  <si>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</si>
  <si>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</si>
  <si>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</si>
  <si>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</si>
  <si>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</si>
  <si>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</si>
  <si>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</si>
  <si>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</si>
  <si>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</si>
  <si>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</si>
  <si>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</si>
  <si>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</si>
  <si>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</si>
  <si>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</si>
  <si>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</si>
  <si>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</si>
  <si>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</si>
  <si>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</si>
  <si>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</si>
  <si>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</si>
  <si>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</si>
  <si>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</si>
  <si>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</si>
  <si>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</si>
  <si>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</si>
  <si>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</si>
  <si>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</si>
  <si>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</si>
  <si>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</si>
  <si>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</si>
  <si>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</si>
  <si>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</si>
  <si>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</si>
  <si>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</si>
  <si>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</si>
  <si>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</si>
  <si>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</si>
  <si>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</si>
  <si>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</si>
  <si>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</si>
  <si>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</si>
  <si>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</si>
  <si>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</si>
  <si>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</si>
  <si>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</si>
  <si>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</si>
  <si>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</si>
  <si>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</si>
  <si>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</si>
  <si>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</si>
  <si>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</si>
  <si>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</si>
  <si>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</si>
  <si>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</si>
  <si>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</si>
  <si>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</si>
  <si>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</si>
  <si>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</si>
  <si>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</si>
  <si>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</si>
  <si>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</si>
  <si>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</si>
  <si>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</si>
  <si>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</si>
  <si>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</si>
  <si>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</si>
  <si>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</si>
  <si>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</si>
  <si>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</si>
  <si>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</si>
  <si>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</si>
  <si>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</si>
  <si>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</si>
  <si>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</si>
  <si>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</si>
  <si>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</si>
  <si>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</si>
  <si>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</si>
  <si>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</si>
  <si>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</si>
  <si>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</si>
  <si>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</si>
  <si>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</si>
  <si>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</si>
  <si>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</si>
  <si>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</si>
  <si>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</si>
  <si>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</si>
  <si>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</si>
  <si>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</si>
  <si>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</si>
  <si>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</si>
  <si>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</si>
  <si>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</si>
  <si>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</si>
  <si>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</si>
  <si>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</si>
  <si>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</si>
  <si>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</si>
  <si>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</si>
  <si>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</si>
  <si>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</si>
  <si>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</si>
  <si>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</si>
  <si>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</si>
  <si>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</si>
  <si>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</si>
  <si>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</si>
  <si>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</si>
  <si>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</si>
  <si>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</si>
  <si>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</si>
  <si>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</si>
  <si>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</si>
  <si>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</si>
  <si>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</si>
  <si>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</si>
  <si>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</si>
  <si>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</si>
  <si>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</si>
  <si>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</si>
  <si>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</si>
  <si>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</si>
  <si>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</si>
  <si>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</si>
  <si>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</si>
  <si>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</si>
  <si>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</si>
  <si>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</si>
  <si>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</si>
  <si>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</si>
  <si>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</si>
  <si>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</si>
  <si>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</si>
  <si>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</si>
  <si>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</si>
  <si>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</si>
  <si>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</si>
  <si>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</si>
  <si>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</si>
  <si>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</si>
  <si>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</si>
  <si>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</si>
  <si>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</si>
  <si>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</si>
  <si>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</si>
  <si>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</si>
  <si>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</si>
  <si>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</si>
  <si>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</si>
  <si>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</si>
  <si>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</si>
  <si>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</si>
  <si>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</si>
  <si>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</si>
  <si>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</si>
  <si>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</si>
  <si>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</si>
  <si>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</si>
  <si>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</si>
  <si>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</si>
  <si>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</si>
  <si>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</si>
  <si>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</si>
  <si>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</si>
  <si>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</si>
  <si>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</si>
  <si>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</si>
  <si>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</si>
  <si>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</si>
  <si>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</si>
  <si>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</si>
  <si>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</si>
  <si>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</si>
  <si>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</si>
  <si>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</si>
  <si>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</si>
  <si>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</si>
  <si>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</si>
  <si>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</si>
  <si>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</si>
  <si>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</si>
  <si>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</si>
  <si>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</si>
  <si>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</si>
  <si>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</si>
  <si>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</si>
  <si>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</si>
  <si>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</si>
  <si>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</si>
  <si>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</si>
  <si>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</si>
  <si>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</si>
  <si>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</si>
  <si>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</si>
  <si>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</si>
  <si>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</si>
  <si>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</si>
  <si>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</si>
  <si>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</si>
  <si>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</si>
  <si>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</si>
  <si>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</si>
  <si>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</si>
  <si>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</si>
  <si>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</si>
  <si>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</si>
  <si>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</si>
  <si>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</si>
  <si>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</si>
  <si>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</si>
  <si>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</si>
  <si>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</si>
  <si>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</si>
  <si>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</si>
  <si>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</si>
  <si>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</si>
  <si>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</si>
  <si>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</si>
  <si>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</si>
  <si>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</si>
  <si>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</si>
  <si>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</si>
  <si>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</si>
  <si>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</si>
  <si>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</si>
  <si>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</si>
  <si>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</si>
  <si>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</si>
  <si>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</si>
  <si>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</si>
  <si>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</si>
  <si>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</si>
  <si>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</si>
  <si>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</si>
  <si>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</si>
  <si>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</si>
  <si>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</si>
  <si>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</si>
  <si>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</si>
  <si>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</si>
  <si>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</si>
  <si>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</si>
  <si>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</si>
  <si>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</si>
  <si>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</si>
  <si>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</si>
  <si>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</si>
  <si>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</si>
  <si>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</si>
  <si>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</si>
  <si>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</si>
  <si>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</si>
  <si>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</si>
  <si>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</si>
  <si>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</si>
  <si>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</si>
  <si>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</si>
  <si>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</si>
  <si>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</si>
  <si>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</si>
  <si>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</si>
  <si>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</si>
  <si>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</si>
  <si>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</si>
  <si>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</si>
  <si>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</si>
  <si>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</si>
  <si>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</si>
  <si>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</si>
  <si>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</si>
  <si>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</si>
  <si>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</si>
  <si>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</si>
  <si>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</si>
  <si>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</si>
  <si>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</si>
  <si>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</si>
  <si>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</si>
  <si>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</si>
  <si>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</si>
  <si>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</si>
  <si>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</si>
  <si>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</si>
  <si>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</si>
  <si>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</si>
  <si>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</si>
  <si>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</si>
  <si>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</si>
  <si>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</si>
  <si>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</si>
  <si>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</si>
  <si>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</si>
  <si>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</si>
  <si>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</si>
  <si>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</si>
  <si>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</si>
  <si>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</si>
  <si>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</si>
  <si>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</si>
  <si>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</si>
  <si>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</si>
  <si>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</si>
  <si>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</si>
  <si>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</si>
  <si>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</si>
  <si>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</si>
  <si>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</si>
  <si>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</si>
  <si>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</si>
  <si>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</si>
  <si>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</si>
  <si>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</si>
  <si>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</si>
  <si>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</si>
  <si>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</si>
  <si>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</si>
  <si>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</si>
  <si>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</si>
  <si>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</si>
  <si>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</si>
  <si>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</si>
  <si>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</si>
  <si>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</si>
  <si>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</si>
  <si>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</si>
  <si>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</si>
  <si>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</si>
  <si>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</si>
  <si>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</si>
  <si>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</si>
  <si>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</si>
  <si>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</si>
  <si>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</si>
  <si>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</si>
  <si>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</si>
  <si>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</si>
  <si>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</si>
  <si>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</si>
  <si>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</si>
  <si>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</si>
  <si>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</si>
  <si>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</si>
  <si>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</si>
  <si>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</si>
  <si>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</si>
  <si>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</si>
  <si>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</si>
  <si>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</si>
  <si>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</si>
  <si>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</si>
  <si>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</si>
  <si>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</si>
  <si>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</si>
  <si>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</si>
  <si>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</si>
  <si>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</si>
  <si>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</si>
  <si>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</si>
  <si>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</si>
  <si>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</si>
  <si>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</si>
  <si>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</si>
  <si>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</si>
  <si>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</si>
  <si>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</si>
  <si>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</si>
  <si>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</si>
  <si>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</si>
  <si>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</si>
  <si>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</si>
  <si>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</si>
  <si>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</si>
  <si>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</si>
  <si>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</si>
  <si>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</si>
  <si>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</si>
  <si>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</si>
  <si>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</si>
  <si>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</si>
  <si>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</si>
  <si>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</si>
  <si>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</si>
  <si>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</si>
  <si>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</si>
  <si>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</si>
  <si>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</si>
  <si>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</si>
  <si>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</si>
  <si>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</si>
  <si>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</si>
  <si>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</si>
  <si>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</si>
  <si>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</si>
  <si>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</si>
  <si>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</si>
  <si>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</si>
  <si>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</si>
  <si>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</si>
  <si>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</si>
  <si>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</si>
  <si>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</si>
  <si>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</si>
  <si>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</si>
  <si>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</si>
  <si>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</si>
  <si>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</si>
  <si>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</si>
  <si>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</si>
  <si>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</si>
  <si>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</si>
  <si>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</si>
  <si>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</si>
  <si>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</si>
  <si>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</si>
  <si>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</si>
  <si>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</si>
  <si>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</si>
  <si>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</si>
  <si>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</si>
  <si>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</si>
  <si>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</si>
  <si>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</si>
  <si>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</si>
  <si>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</si>
  <si>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</si>
  <si>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</si>
  <si>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</si>
  <si>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</si>
  <si>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</si>
  <si>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</si>
  <si>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</si>
  <si>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</si>
  <si>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</si>
  <si>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</si>
  <si>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</si>
  <si>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</si>
  <si>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</si>
  <si>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</si>
  <si>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</si>
  <si>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</si>
  <si>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</si>
  <si>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</si>
  <si>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</si>
  <si>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</si>
  <si>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</si>
  <si>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</si>
  <si>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</si>
  <si>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</si>
  <si>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</si>
  <si>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</si>
  <si>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</si>
  <si>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</si>
  <si>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</si>
  <si>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</si>
  <si>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</si>
  <si>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</si>
  <si>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</si>
  <si>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</si>
  <si>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</si>
  <si>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</si>
  <si>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</si>
  <si>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</si>
  <si>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</si>
  <si>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</si>
  <si>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</si>
  <si>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</si>
  <si>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</si>
  <si>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</si>
  <si>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</si>
  <si>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</si>
  <si>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</si>
  <si>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</si>
  <si>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</si>
  <si>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</si>
  <si>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</si>
  <si>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</si>
  <si>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</si>
  <si>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</si>
  <si>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</si>
  <si>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</si>
  <si>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</si>
  <si>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</si>
  <si>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</si>
  <si>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</si>
  <si>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</si>
  <si>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</si>
  <si>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</si>
  <si>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</si>
  <si>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</si>
  <si>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</si>
  <si>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</si>
  <si>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</si>
  <si>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</si>
  <si>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</si>
  <si>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</si>
  <si>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</si>
  <si>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</si>
  <si>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</si>
  <si>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</si>
  <si>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</si>
  <si>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</si>
  <si>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</si>
  <si>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</si>
  <si>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</si>
  <si>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</si>
  <si>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</si>
  <si>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</si>
  <si>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</si>
  <si>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</si>
  <si>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</si>
  <si>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</si>
  <si>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</si>
  <si>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</si>
  <si>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</si>
  <si>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</si>
  <si>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</si>
  <si>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</si>
  <si>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</si>
  <si>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</si>
  <si>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</si>
  <si>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</si>
  <si>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</si>
  <si>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</si>
  <si>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</si>
  <si>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</si>
  <si>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</si>
  <si>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</si>
  <si>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</si>
  <si>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</si>
  <si>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</si>
  <si>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</si>
  <si>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</si>
  <si>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</si>
  <si>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</si>
  <si>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</si>
  <si>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</si>
  <si>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</si>
  <si>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</si>
  <si>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</si>
  <si>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</si>
  <si>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</si>
  <si>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</si>
  <si>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</si>
  <si>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</si>
  <si>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</si>
  <si>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</si>
  <si>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</si>
  <si>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</si>
  <si>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</si>
  <si>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</si>
  <si>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</si>
  <si>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</si>
  <si>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</si>
  <si>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</si>
  <si>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</si>
  <si>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</si>
  <si>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</si>
  <si>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</si>
  <si>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</si>
  <si>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</si>
  <si>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</si>
  <si>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</si>
  <si>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</si>
  <si>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</si>
  <si>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</si>
  <si>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</si>
  <si>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</si>
  <si>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</si>
  <si>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</si>
  <si>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</si>
  <si>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</si>
  <si>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</si>
  <si>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</si>
  <si>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</si>
  <si>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</si>
  <si>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</si>
  <si>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</si>
  <si>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</si>
  <si>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</si>
  <si>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</si>
  <si>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</si>
  <si>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</si>
  <si>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</si>
  <si>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</si>
  <si>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</si>
  <si>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</si>
  <si>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</si>
  <si>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</si>
  <si>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</si>
  <si>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</si>
  <si>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</si>
  <si>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</si>
  <si>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</si>
  <si>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</si>
  <si>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</si>
  <si>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</si>
  <si>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</si>
  <si>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</si>
  <si>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</si>
  <si>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</si>
  <si>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</si>
  <si>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</si>
  <si>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</si>
  <si>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</si>
  <si>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</si>
  <si>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</si>
  <si>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</si>
  <si>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</si>
  <si>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</si>
  <si>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</si>
  <si>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</si>
  <si>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</si>
  <si>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</si>
  <si>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</si>
  <si>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</si>
  <si>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</si>
  <si>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</si>
  <si>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</si>
  <si>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</si>
  <si>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</si>
  <si>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</si>
  <si>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</si>
  <si>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</si>
  <si>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</si>
  <si>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</si>
  <si>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</si>
  <si>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</si>
  <si>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</si>
  <si>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</si>
  <si>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</si>
  <si>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</si>
  <si>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</si>
  <si>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</si>
  <si>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</si>
  <si>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</si>
  <si>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</si>
  <si>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</si>
  <si>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</si>
  <si>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</si>
  <si>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</si>
  <si>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</si>
  <si>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</si>
  <si>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</si>
  <si>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</si>
  <si>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</si>
  <si>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</si>
  <si>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</si>
  <si>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</si>
  <si>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</si>
  <si>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</si>
  <si>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</si>
  <si>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</si>
  <si>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</si>
  <si>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</si>
  <si>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</si>
  <si>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</si>
  <si>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</si>
  <si>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</si>
  <si>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</si>
  <si>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</si>
  <si>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</si>
  <si>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</si>
  <si>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</si>
  <si>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</si>
  <si>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</si>
  <si>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</si>
  <si>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</si>
  <si>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</si>
  <si>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</si>
  <si>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</si>
  <si>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</si>
  <si>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</si>
  <si>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</si>
  <si>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</si>
  <si>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</si>
  <si>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</si>
  <si>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</si>
  <si>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</si>
  <si>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</si>
  <si>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</si>
  <si>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</si>
  <si>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</si>
  <si>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</si>
  <si>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</si>
  <si>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</si>
  <si>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</si>
  <si>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</si>
  <si>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</si>
  <si>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</si>
  <si>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</si>
  <si>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</si>
  <si>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</si>
  <si>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</si>
  <si>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</si>
  <si>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</si>
  <si>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</si>
  <si>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</si>
  <si>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</si>
  <si>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</si>
  <si>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</si>
  <si>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</si>
  <si>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</si>
  <si>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</si>
  <si>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</si>
  <si>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</si>
  <si>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</si>
  <si>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</si>
  <si>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</si>
  <si>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</si>
  <si>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</si>
  <si>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</si>
  <si>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</si>
  <si>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</si>
  <si>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</si>
  <si>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</si>
  <si>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</si>
  <si>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</si>
  <si>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</si>
  <si>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</si>
  <si>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</si>
  <si>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</si>
  <si>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</si>
  <si>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</si>
  <si>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</si>
  <si>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</si>
  <si>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</si>
  <si>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</si>
  <si>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</si>
  <si>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</si>
  <si>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</si>
  <si>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</si>
  <si>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</si>
  <si>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</si>
  <si>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</si>
  <si>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</si>
  <si>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</si>
  <si>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</si>
  <si>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</si>
  <si>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</si>
  <si>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</si>
  <si>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</si>
  <si>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</si>
  <si>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</si>
  <si>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</si>
  <si>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</si>
  <si>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</si>
  <si>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</si>
  <si>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</si>
  <si>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</si>
  <si>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</si>
  <si>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</si>
  <si>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</si>
  <si>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</si>
  <si>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</si>
  <si>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</si>
  <si>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</si>
  <si>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</si>
  <si>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</si>
  <si>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</si>
  <si>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</si>
  <si>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</si>
  <si>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</si>
  <si>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</si>
  <si>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</si>
  <si>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</si>
  <si>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</si>
  <si>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</si>
  <si>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</si>
  <si>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</si>
  <si>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</si>
  <si>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</si>
  <si>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</si>
  <si>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</si>
  <si>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</si>
  <si>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</si>
  <si>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</si>
  <si>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</si>
  <si>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</si>
  <si>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</si>
  <si>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</si>
  <si>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</si>
  <si>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</si>
  <si>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</si>
  <si>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</si>
  <si>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</si>
  <si>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</si>
  <si>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</si>
  <si>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</si>
  <si>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</si>
  <si>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</si>
  <si>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</si>
  <si>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</si>
  <si>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</si>
  <si>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</si>
  <si>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</si>
  <si>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</si>
  <si>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</si>
  <si>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</si>
  <si>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</si>
  <si>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</si>
  <si>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</si>
  <si>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</si>
  <si>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</si>
  <si>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</si>
  <si>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</si>
  <si>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</si>
  <si>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</si>
  <si>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</si>
  <si>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</si>
  <si>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</si>
  <si>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</si>
  <si>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</si>
  <si>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</si>
  <si>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</si>
  <si>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</si>
  <si>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</si>
  <si>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</si>
  <si>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</si>
  <si>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</si>
  <si>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</si>
  <si>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</si>
  <si>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</si>
  <si>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</si>
  <si>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</si>
  <si>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</si>
  <si>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</si>
  <si>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</si>
  <si>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</si>
  <si>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</si>
  <si>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</si>
  <si>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</si>
  <si>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</si>
  <si>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</si>
  <si>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</si>
  <si>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</si>
  <si>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</si>
  <si>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</si>
  <si>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</si>
  <si>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</si>
  <si>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</si>
  <si>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</si>
  <si>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</si>
  <si>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</si>
  <si>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</si>
  <si>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</si>
  <si>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</si>
  <si>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</si>
  <si>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</si>
  <si>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</si>
  <si>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</si>
  <si>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</si>
  <si>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</si>
  <si>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</si>
  <si>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</si>
  <si>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</si>
  <si>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</si>
  <si>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</si>
  <si>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</si>
  <si>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</si>
  <si>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</si>
  <si>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</si>
  <si>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</si>
  <si>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</si>
  <si>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</si>
  <si>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</si>
  <si>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</si>
  <si>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</si>
  <si>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</si>
  <si>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</si>
  <si>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</si>
  <si>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</si>
  <si>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</si>
  <si>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</si>
  <si>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</si>
  <si>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</si>
  <si>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</si>
  <si>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</si>
  <si>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</si>
  <si>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</si>
  <si>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</si>
  <si>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</si>
  <si>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</si>
  <si>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</si>
  <si>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</si>
  <si>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</si>
  <si>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</si>
  <si>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</si>
  <si>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</si>
  <si>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</si>
  <si>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</si>
  <si>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</si>
  <si>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</si>
  <si>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</si>
  <si>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</si>
  <si>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</si>
  <si>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</si>
  <si>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</si>
  <si>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</si>
  <si>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</si>
  <si>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</si>
  <si>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</si>
  <si>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</si>
  <si>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</si>
  <si>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</si>
  <si>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</si>
  <si>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</si>
  <si>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</si>
  <si>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</si>
  <si>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</si>
  <si>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</si>
  <si>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</si>
  <si>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</si>
  <si>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</si>
  <si>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</si>
  <si>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</si>
  <si>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</si>
  <si>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</si>
  <si>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</si>
  <si>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</si>
  <si>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</si>
  <si>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</si>
  <si>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</si>
  <si>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</si>
  <si>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</si>
  <si>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</si>
  <si>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</si>
  <si>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</si>
  <si>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</si>
  <si>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</si>
  <si>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</si>
  <si>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</si>
  <si>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</si>
  <si>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</si>
  <si>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</si>
  <si>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</si>
  <si>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</si>
  <si>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</si>
  <si>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</si>
  <si>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</si>
  <si>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</si>
  <si>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</si>
  <si>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</si>
  <si>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</si>
  <si>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</si>
  <si>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</si>
  <si>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</si>
  <si>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</si>
  <si>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</si>
  <si>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</si>
  <si>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</si>
  <si>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</si>
  <si>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</si>
  <si>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</si>
  <si>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</si>
  <si>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</si>
  <si>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</si>
  <si>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</si>
  <si>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</si>
  <si>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</si>
  <si>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</si>
  <si>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</si>
  <si>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</si>
  <si>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</si>
  <si>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</si>
  <si>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</si>
  <si>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</si>
  <si>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</si>
  <si>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</si>
  <si>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</si>
  <si>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</si>
  <si>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</si>
  <si>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</si>
  <si>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</si>
  <si>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</si>
  <si>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</si>
  <si>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</si>
  <si>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</si>
  <si>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</si>
  <si>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</si>
  <si>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</si>
  <si>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</si>
  <si>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</si>
  <si>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</si>
  <si>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</si>
  <si>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</si>
  <si>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</si>
  <si>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</si>
  <si>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</si>
  <si>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</si>
  <si>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</si>
  <si>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</si>
  <si>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</si>
  <si>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</si>
  <si>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</si>
  <si>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</si>
  <si>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</si>
  <si>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</si>
  <si>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</si>
  <si>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</si>
  <si>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</si>
  <si>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</si>
  <si>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</si>
  <si>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</si>
  <si>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</si>
  <si>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</si>
  <si>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</si>
  <si>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</si>
  <si>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</si>
  <si>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</si>
  <si>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</si>
  <si>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</si>
  <si>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</si>
  <si>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</si>
  <si>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</si>
  <si>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</si>
  <si>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</si>
  <si>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</si>
  <si>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</si>
  <si>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</si>
  <si>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</si>
  <si>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</si>
  <si>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</si>
  <si>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</si>
  <si>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</si>
  <si>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</si>
  <si>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</si>
  <si>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</si>
  <si>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</si>
  <si>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</si>
  <si>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</si>
  <si>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</si>
  <si>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</si>
  <si>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</si>
  <si>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</si>
  <si>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</si>
  <si>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</si>
  <si>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</si>
  <si>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</si>
  <si>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</si>
  <si>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</si>
  <si>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</si>
  <si>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</si>
  <si>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</si>
  <si>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</si>
  <si>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</si>
  <si>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</si>
  <si>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</si>
  <si>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</si>
  <si>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</si>
  <si>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</si>
  <si>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</si>
  <si>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</si>
  <si>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</si>
  <si>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</si>
  <si>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</si>
  <si>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</si>
  <si>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</si>
  <si>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</si>
  <si>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</si>
  <si>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</si>
  <si>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</si>
  <si>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</si>
  <si>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</si>
  <si>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</si>
  <si>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</si>
  <si>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</si>
  <si>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</si>
  <si>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</si>
  <si>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</si>
  <si>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</si>
  <si>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</si>
  <si>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</si>
  <si>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</si>
  <si>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</si>
  <si>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</si>
  <si>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</si>
  <si>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</si>
  <si>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</si>
  <si>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</si>
  <si>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</si>
  <si>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</si>
  <si>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</si>
  <si>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</si>
  <si>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</si>
  <si>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</si>
  <si>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</si>
  <si>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</si>
  <si>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</si>
  <si>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</si>
  <si>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</si>
  <si>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</si>
  <si>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</si>
  <si>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</si>
  <si>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</si>
  <si>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</si>
  <si>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</si>
  <si>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</si>
  <si>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</si>
  <si>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</si>
  <si>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</si>
  <si>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</si>
  <si>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</si>
  <si>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</si>
  <si>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</si>
  <si>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</si>
  <si>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</si>
  <si>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</si>
  <si>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</si>
  <si>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</si>
  <si>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</si>
  <si>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</si>
  <si>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</si>
  <si>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</si>
  <si>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</si>
  <si>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</si>
  <si>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</si>
  <si>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</si>
  <si>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</si>
  <si>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</si>
  <si>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</si>
  <si>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</si>
  <si>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</si>
  <si>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</si>
  <si>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</si>
  <si>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</si>
  <si>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</si>
  <si>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</si>
  <si>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</si>
  <si>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</si>
  <si>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</si>
  <si>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</si>
  <si>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</si>
  <si>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</si>
  <si>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</si>
  <si>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</si>
  <si>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</si>
  <si>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</si>
  <si>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</si>
  <si>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</si>
  <si>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</si>
  <si>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</si>
  <si>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</si>
  <si>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</si>
  <si>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</si>
  <si>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</si>
  <si>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</si>
  <si>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</si>
  <si>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</si>
  <si>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</si>
  <si>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</si>
  <si>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</si>
  <si>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</si>
  <si>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</si>
  <si>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</si>
  <si>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</si>
  <si>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</si>
  <si>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</si>
  <si>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</si>
  <si>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</si>
  <si>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</si>
  <si>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</si>
  <si>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</si>
  <si>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</si>
  <si>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</si>
  <si>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</si>
  <si>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</si>
  <si>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</si>
  <si>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</si>
  <si>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</si>
  <si>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</si>
  <si>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</si>
  <si>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</si>
  <si>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</si>
  <si>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</si>
  <si>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</si>
  <si>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</si>
  <si>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</si>
  <si>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</si>
  <si>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</si>
  <si>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</si>
  <si>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</si>
  <si>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</si>
  <si>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</si>
  <si>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</si>
  <si>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</si>
  <si>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</si>
  <si>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</si>
  <si>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</si>
  <si>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</si>
  <si>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</si>
  <si>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</si>
  <si>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</si>
  <si>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</si>
  <si>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</si>
  <si>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</si>
  <si>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</si>
  <si>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</si>
  <si>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</si>
  <si>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</si>
  <si>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</si>
  <si>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</si>
  <si>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</si>
  <si>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</si>
  <si>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</si>
  <si>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</si>
  <si>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</si>
  <si>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</si>
  <si>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</si>
  <si>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</si>
  <si>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</si>
  <si>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</si>
  <si>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</si>
  <si>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</si>
  <si>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</si>
  <si>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</si>
  <si>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</si>
  <si>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</si>
  <si>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</si>
  <si>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</si>
  <si>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</si>
  <si>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</si>
  <si>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</si>
  <si>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</si>
  <si>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</si>
  <si>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</si>
  <si>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</si>
  <si>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</si>
  <si>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</si>
  <si>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</si>
  <si>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</si>
  <si>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</si>
  <si>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</si>
  <si>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</si>
  <si>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</si>
  <si>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</si>
  <si>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</si>
  <si>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</si>
  <si>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</si>
  <si>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</si>
  <si>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</si>
  <si>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</si>
  <si>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</si>
  <si>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</si>
  <si>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</si>
  <si>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</si>
  <si>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</si>
  <si>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</si>
  <si>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</si>
  <si>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</si>
  <si>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</si>
  <si>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</si>
  <si>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</si>
  <si>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</si>
  <si>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</si>
  <si>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</si>
  <si>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</si>
  <si>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</si>
  <si>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</si>
  <si>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</si>
  <si>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</si>
  <si>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</si>
  <si>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</si>
  <si>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</si>
  <si>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</si>
  <si>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</si>
  <si>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</si>
  <si>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</si>
  <si>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</si>
  <si>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</si>
  <si>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</si>
  <si>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</si>
  <si>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</si>
  <si>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</si>
  <si>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</si>
  <si>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</si>
  <si>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</si>
  <si>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</si>
  <si>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</si>
  <si>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</si>
  <si>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</si>
  <si>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</si>
  <si>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</si>
  <si>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</si>
  <si>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</si>
  <si>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</si>
  <si>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</si>
  <si>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</si>
  <si>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</si>
  <si>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</si>
  <si>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</si>
  <si>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</si>
  <si>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</si>
  <si>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</si>
  <si>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</si>
  <si>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</si>
  <si>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</si>
  <si>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</si>
  <si>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</si>
  <si>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</si>
  <si>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</si>
  <si>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</si>
  <si>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</si>
  <si>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</si>
  <si>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</si>
  <si>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</si>
  <si>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</si>
  <si>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</si>
  <si>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</si>
  <si>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</si>
  <si>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</si>
  <si>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</si>
  <si>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</si>
  <si>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</si>
  <si>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</si>
  <si>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</si>
  <si>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</si>
  <si>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</si>
  <si>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</si>
  <si>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</si>
  <si>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</si>
  <si>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</si>
  <si>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</si>
  <si>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</si>
  <si>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</si>
  <si>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</si>
  <si>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</si>
  <si>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</si>
  <si>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</si>
  <si>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</si>
  <si>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</si>
  <si>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</si>
  <si>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</si>
  <si>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</si>
  <si>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</si>
  <si>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</si>
  <si>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</si>
  <si>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</si>
  <si>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</si>
  <si>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</si>
  <si>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</si>
  <si>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</si>
  <si>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</si>
  <si>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</si>
  <si>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</si>
  <si>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</si>
  <si>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</si>
  <si>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</si>
  <si>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</si>
  <si>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</si>
  <si>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</si>
  <si>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</si>
  <si>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</si>
  <si>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</si>
  <si>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</si>
  <si>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</si>
  <si>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</si>
  <si>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</si>
  <si>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</si>
  <si>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</si>
  <si>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</si>
  <si>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</si>
  <si>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</si>
  <si>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</si>
  <si>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</si>
  <si>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</si>
  <si>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</si>
  <si>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</si>
  <si>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</si>
  <si>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</si>
  <si>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</si>
  <si>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</si>
  <si>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</si>
  <si>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</si>
  <si>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</si>
  <si>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</si>
  <si>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</si>
  <si>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</si>
  <si>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</si>
  <si>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</si>
  <si>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</si>
  <si>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</si>
  <si>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</si>
  <si>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</si>
  <si>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</si>
  <si>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</si>
  <si>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</si>
  <si>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</si>
  <si>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</si>
  <si>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</si>
  <si>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</si>
  <si>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</si>
  <si>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</si>
  <si>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</si>
  <si>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</si>
  <si>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</si>
  <si>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</si>
  <si>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</si>
  <si>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</si>
  <si>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</si>
  <si>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</si>
  <si>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</si>
  <si>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</si>
  <si>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</si>
  <si>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</si>
  <si>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</si>
  <si>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</si>
  <si>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</si>
  <si>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</si>
  <si>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</si>
  <si>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</si>
  <si>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</si>
  <si>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</si>
  <si>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</si>
  <si>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</si>
  <si>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</si>
  <si>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</si>
  <si>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</si>
  <si>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</si>
  <si>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</si>
  <si>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</si>
  <si>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</si>
  <si>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</si>
  <si>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</si>
  <si>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</si>
  <si>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</si>
  <si>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</si>
  <si>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</si>
  <si>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</si>
  <si>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</si>
  <si>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</si>
  <si>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</si>
  <si>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</si>
  <si>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</si>
  <si>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</si>
  <si>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</si>
  <si>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</si>
  <si>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</si>
  <si>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</si>
  <si>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</si>
  <si>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</si>
  <si>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</si>
  <si>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</si>
  <si>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</si>
  <si>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</si>
  <si>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</si>
  <si>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</si>
  <si>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</si>
  <si>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</si>
  <si>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</si>
  <si>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</si>
  <si>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</si>
  <si>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</si>
  <si>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</si>
  <si>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</si>
  <si>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</si>
  <si>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</si>
  <si>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</si>
  <si>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</si>
  <si>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</si>
  <si>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</si>
  <si>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</si>
  <si>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</si>
  <si>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</si>
  <si>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</si>
  <si>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</si>
  <si>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</si>
  <si>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</si>
  <si>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</si>
  <si>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</si>
  <si>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</si>
  <si>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</si>
  <si>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</si>
  <si>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</si>
  <si>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</si>
  <si>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</si>
  <si>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</si>
  <si>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</si>
  <si>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</si>
  <si>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</si>
  <si>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</si>
  <si>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</si>
  <si>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</si>
  <si>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</si>
  <si>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</si>
  <si>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</si>
  <si>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</si>
  <si>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</si>
  <si>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</si>
  <si>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</si>
  <si>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</si>
  <si>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</si>
  <si>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</si>
  <si>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</si>
  <si>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</si>
  <si>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</si>
  <si>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</si>
  <si>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</si>
  <si>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</si>
  <si>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</si>
  <si>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</si>
  <si>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</si>
  <si>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</si>
  <si>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</si>
  <si>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</si>
  <si>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</si>
  <si>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</si>
  <si>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</si>
  <si>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</si>
  <si>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</si>
  <si>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</si>
  <si>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</si>
  <si>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</si>
  <si>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</si>
  <si>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</si>
  <si>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</si>
  <si>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</si>
  <si>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</si>
  <si>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</si>
  <si>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</si>
  <si>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</si>
  <si>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</si>
  <si>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</si>
  <si>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</si>
  <si>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</si>
  <si>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</si>
  <si>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</si>
  <si>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</si>
  <si>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</si>
  <si>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</si>
  <si>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</si>
  <si>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</si>
  <si>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</si>
  <si>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</si>
  <si>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</si>
  <si>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</si>
  <si>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</si>
  <si>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</si>
  <si>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</si>
  <si>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</si>
  <si>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</si>
  <si>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</si>
  <si>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</si>
  <si>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</si>
  <si>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</si>
  <si>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</si>
  <si>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</si>
  <si>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</si>
  <si>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</si>
  <si>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</si>
  <si>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</si>
  <si>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</si>
  <si>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</si>
  <si>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</si>
  <si>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</si>
  <si>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</si>
  <si>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</si>
  <si>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</si>
  <si>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</si>
  <si>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</si>
  <si>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</si>
  <si>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</si>
  <si>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</si>
  <si>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</si>
  <si>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</si>
  <si>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</si>
  <si>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</si>
  <si>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</si>
  <si>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</si>
  <si>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</si>
  <si>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</si>
  <si>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</si>
  <si>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</si>
  <si>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</si>
  <si>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</si>
  <si>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</si>
  <si>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</si>
  <si>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</si>
  <si>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</si>
  <si>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</si>
  <si>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</si>
  <si>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</si>
  <si>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</si>
  <si>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</si>
  <si>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</si>
  <si>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</si>
  <si>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</si>
  <si>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</si>
  <si>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</si>
  <si>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</si>
  <si>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</si>
  <si>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</si>
  <si>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</si>
  <si>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</si>
  <si>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</si>
  <si>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</si>
  <si>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</si>
  <si>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</si>
  <si>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</si>
  <si>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</si>
  <si>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</si>
  <si>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</si>
  <si>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</si>
  <si>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</si>
  <si>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</si>
  <si>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</si>
  <si>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</si>
  <si>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</si>
  <si>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</si>
  <si>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</si>
  <si>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</si>
  <si>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</si>
  <si>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</si>
  <si>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</si>
  <si>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</si>
  <si>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</si>
  <si>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</si>
  <si>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</si>
  <si>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</si>
  <si>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</si>
  <si>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</si>
  <si>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</si>
  <si>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</si>
  <si>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</si>
  <si>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</si>
  <si>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</si>
  <si>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</si>
  <si>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</si>
  <si>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</si>
  <si>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</si>
  <si>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</si>
  <si>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</si>
  <si>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</si>
  <si>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</si>
  <si>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</si>
  <si>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</si>
  <si>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</si>
  <si>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</si>
  <si>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</si>
  <si>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</si>
  <si>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</si>
  <si>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</si>
  <si>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</si>
  <si>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</si>
  <si>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</si>
  <si>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</si>
  <si>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</si>
  <si>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</si>
  <si>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</si>
  <si>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</si>
  <si>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</si>
  <si>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</si>
  <si>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</si>
  <si>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</si>
  <si>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</si>
  <si>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</si>
  <si>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</si>
  <si>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</si>
  <si>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</si>
  <si>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</si>
  <si>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</si>
  <si>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</si>
  <si>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</si>
  <si>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</si>
  <si>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</si>
  <si>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</si>
  <si>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</si>
  <si>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</si>
  <si>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</si>
  <si>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</si>
  <si>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</si>
  <si>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</si>
  <si>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</si>
  <si>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</si>
  <si>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</si>
  <si>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</si>
  <si>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</si>
  <si>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</si>
  <si>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</si>
  <si>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</si>
  <si>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</si>
  <si>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</si>
  <si>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</si>
  <si>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</si>
  <si>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</si>
  <si>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</si>
  <si>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</si>
  <si>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</si>
  <si>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</si>
  <si>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</si>
  <si>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</si>
  <si>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</si>
  <si>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</si>
  <si>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</si>
  <si>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</si>
  <si>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</si>
  <si>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</si>
  <si>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</si>
  <si>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</si>
  <si>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</si>
  <si>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</si>
  <si>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</si>
  <si>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</si>
  <si>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</si>
  <si>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</si>
  <si>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</si>
  <si>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</si>
  <si>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</si>
  <si>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</si>
  <si>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</si>
  <si>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</si>
  <si>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</si>
  <si>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</si>
  <si>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</si>
  <si>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</si>
  <si>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</si>
  <si>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</si>
  <si>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</si>
  <si>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</si>
  <si>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</si>
  <si>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</si>
  <si>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</si>
  <si>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</si>
  <si>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</si>
  <si>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</si>
  <si>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</si>
  <si>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</si>
  <si>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</si>
  <si>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</si>
  <si>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</si>
  <si>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</si>
  <si>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</si>
  <si>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</si>
  <si>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</si>
  <si>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</si>
  <si>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</si>
  <si>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</si>
  <si>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</si>
  <si>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</si>
  <si>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</si>
  <si>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</si>
  <si>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</si>
  <si>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</si>
  <si>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</si>
  <si>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</si>
  <si>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</si>
  <si>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</si>
  <si>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</si>
  <si>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</si>
  <si>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</si>
  <si>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</si>
  <si>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</si>
  <si>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</si>
  <si>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</si>
  <si>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</si>
  <si>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</si>
  <si>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</si>
  <si>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</si>
  <si>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</si>
  <si>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</si>
  <si>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</si>
  <si>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</si>
  <si>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</si>
  <si>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</si>
  <si>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</si>
  <si>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</si>
  <si>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</si>
  <si>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</si>
  <si>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</si>
  <si>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</si>
  <si>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</si>
  <si>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</si>
  <si>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</si>
  <si>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</si>
  <si>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</si>
  <si>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</si>
  <si>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</si>
  <si>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</si>
  <si>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</si>
  <si>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</si>
  <si>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</si>
  <si>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</si>
  <si>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</si>
  <si>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</si>
  <si>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</si>
  <si>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</si>
  <si>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</si>
  <si>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</si>
  <si>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</si>
  <si>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</si>
  <si>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</si>
  <si>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</si>
  <si>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</si>
  <si>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</si>
  <si>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</si>
  <si>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</si>
  <si>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</si>
  <si>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</si>
  <si>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</si>
  <si>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</si>
  <si>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</si>
  <si>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</si>
  <si>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</si>
  <si>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</si>
  <si>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</si>
  <si>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</si>
  <si>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</si>
  <si>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</si>
  <si>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</si>
  <si>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</si>
  <si>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</si>
  <si>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</si>
  <si>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</si>
  <si>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</si>
  <si>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</si>
  <si>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</si>
  <si>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</si>
  <si>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</si>
  <si>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</si>
  <si>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</si>
  <si>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</si>
  <si>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</si>
  <si>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</si>
  <si>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</si>
  <si>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</si>
  <si>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</si>
  <si>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</si>
  <si>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</si>
  <si>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</si>
  <si>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</si>
  <si>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</si>
  <si>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</si>
  <si>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</si>
  <si>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</si>
  <si>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</si>
  <si>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</si>
  <si>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</si>
  <si>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</si>
  <si>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</si>
  <si>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</si>
  <si>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</si>
  <si>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</si>
  <si>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</si>
  <si>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</si>
  <si>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</si>
  <si>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</si>
  <si>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</si>
  <si>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</si>
  <si>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</si>
  <si>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</si>
  <si>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</si>
  <si>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</si>
  <si>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</si>
  <si>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</si>
  <si>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</si>
  <si>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</si>
  <si>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</si>
  <si>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</si>
  <si>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</si>
  <si>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</si>
  <si>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</si>
  <si>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</si>
  <si>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</si>
  <si>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</si>
  <si>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</si>
  <si>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</si>
  <si>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</si>
  <si>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</si>
  <si>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</si>
  <si>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</si>
  <si>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</si>
  <si>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</si>
  <si>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</si>
  <si>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</si>
  <si>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</si>
  <si>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</si>
  <si>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</si>
  <si>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</si>
  <si>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</si>
  <si>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</si>
  <si>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</si>
  <si>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</si>
  <si>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</si>
  <si>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</si>
  <si>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</si>
  <si>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</si>
  <si>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</si>
  <si>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</si>
  <si>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</si>
  <si>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</si>
  <si>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</si>
  <si>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</si>
  <si>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</si>
  <si>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</si>
  <si>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</si>
  <si>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</si>
  <si>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</si>
  <si>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</si>
  <si>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</si>
  <si>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</si>
  <si>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</si>
  <si>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</si>
  <si>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</si>
  <si>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</si>
  <si>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</si>
  <si>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</si>
  <si>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</si>
  <si>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</si>
  <si>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</si>
  <si>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</si>
  <si>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</si>
  <si>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</si>
  <si>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</si>
  <si>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</si>
  <si>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</si>
  <si>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</si>
  <si>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</si>
  <si>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</si>
  <si>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</si>
  <si>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</si>
  <si>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</si>
  <si>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</si>
  <si>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</si>
  <si>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</si>
  <si>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</si>
  <si>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</si>
  <si>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</si>
  <si>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</si>
  <si>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</si>
  <si>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</si>
  <si>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</si>
  <si>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</si>
  <si>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</si>
  <si>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</si>
  <si>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</si>
  <si>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</si>
  <si>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</si>
  <si>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</si>
  <si>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</si>
  <si>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</si>
  <si>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</si>
  <si>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</si>
  <si>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</si>
  <si>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</si>
  <si>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</si>
  <si>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</si>
  <si>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</si>
  <si>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</si>
  <si>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</si>
  <si>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</si>
  <si>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</si>
  <si>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</si>
  <si>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</si>
  <si>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</si>
  <si>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</si>
  <si>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</si>
  <si>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</si>
  <si>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</si>
  <si>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</si>
  <si>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</si>
  <si>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</si>
  <si>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</si>
  <si>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</si>
  <si>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</si>
  <si>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</si>
  <si>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</si>
  <si>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</si>
  <si>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</si>
  <si>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</si>
  <si>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</si>
  <si>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</si>
  <si>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</si>
  <si>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</si>
  <si>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</si>
  <si>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</si>
  <si>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</si>
  <si>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</si>
  <si>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</si>
  <si>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</si>
  <si>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</si>
  <si>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</si>
  <si>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</si>
  <si>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</si>
  <si>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</si>
  <si>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</si>
  <si>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</si>
  <si>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</si>
  <si>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</si>
  <si>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</si>
  <si>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</si>
  <si>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</si>
  <si>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</si>
  <si>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</si>
  <si>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</si>
  <si>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</si>
  <si>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</si>
  <si>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</si>
  <si>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</si>
  <si>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</si>
  <si>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</si>
  <si>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</si>
  <si>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</si>
  <si>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</si>
  <si>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</si>
  <si>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</si>
  <si>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</si>
  <si>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</si>
  <si>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</si>
  <si>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</si>
  <si>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</si>
  <si>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</si>
  <si>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</si>
  <si>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</si>
  <si>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</si>
  <si>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</si>
  <si>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</si>
  <si>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</si>
  <si>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</si>
  <si>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</si>
  <si>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</si>
  <si>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</si>
  <si>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</si>
  <si>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</si>
  <si>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</si>
  <si>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</si>
  <si>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</si>
  <si>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</si>
  <si>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</si>
  <si>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</si>
  <si>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</si>
  <si>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</si>
  <si>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</si>
  <si>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</si>
  <si>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</si>
  <si>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</si>
  <si>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</si>
  <si>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</si>
  <si>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</si>
  <si>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</si>
  <si>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</si>
  <si>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</si>
  <si>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</si>
  <si>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</si>
  <si>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</si>
  <si>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</si>
  <si>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</si>
  <si>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</si>
  <si>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</si>
  <si>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</si>
  <si>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</si>
  <si>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</si>
  <si>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</si>
  <si>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</si>
  <si>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</si>
  <si>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</si>
  <si>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</si>
  <si>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</si>
  <si>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</si>
  <si>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</si>
  <si>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</si>
  <si>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</si>
  <si>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</si>
  <si>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</si>
  <si>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</si>
  <si>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</si>
  <si>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</si>
  <si>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</si>
  <si>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</si>
  <si>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</si>
  <si>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</si>
  <si>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</si>
  <si>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</si>
  <si>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</si>
  <si>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</si>
  <si>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</si>
  <si>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</si>
  <si>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</si>
  <si>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</si>
  <si>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</si>
  <si>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</si>
  <si>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</si>
  <si>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</si>
  <si>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</si>
  <si>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</si>
  <si>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</si>
  <si>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</si>
  <si>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</si>
  <si>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</si>
  <si>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</si>
  <si>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</si>
  <si>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</si>
  <si>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</si>
  <si>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</si>
  <si>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</si>
  <si>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</si>
  <si>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</si>
  <si>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</si>
  <si>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</si>
  <si>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</si>
  <si>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</si>
  <si>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</si>
  <si>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</si>
  <si>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</si>
  <si>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</si>
  <si>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</si>
  <si>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</si>
  <si>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</si>
  <si>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</si>
  <si>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</si>
  <si>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</si>
  <si>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</si>
  <si>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</si>
  <si>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</si>
  <si>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</si>
  <si>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</si>
  <si>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</si>
  <si>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</si>
  <si>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</si>
  <si>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</si>
  <si>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</si>
  <si>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</si>
  <si>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</si>
  <si>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</si>
  <si>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</si>
  <si>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</si>
  <si>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</si>
  <si>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</si>
  <si>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</si>
  <si>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</si>
  <si>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</si>
  <si>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</si>
  <si>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</si>
  <si>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</si>
  <si>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</si>
  <si>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</si>
  <si>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</si>
  <si>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</si>
  <si>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</si>
  <si>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</si>
  <si>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</si>
  <si>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</si>
  <si>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</si>
  <si>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</si>
  <si>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</si>
  <si>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</si>
  <si>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</si>
  <si>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</si>
  <si>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</si>
  <si>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</si>
  <si>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</si>
  <si>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</si>
  <si>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</si>
  <si>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</si>
  <si>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</si>
  <si>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</si>
  <si>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</si>
  <si>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</si>
  <si>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</si>
  <si>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</si>
  <si>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</si>
  <si>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</si>
  <si>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</si>
  <si>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</si>
  <si>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</si>
  <si>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</si>
  <si>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</si>
  <si>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</si>
  <si>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</si>
  <si>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</si>
  <si>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</si>
  <si>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</si>
  <si>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</si>
  <si>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</si>
  <si>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</si>
  <si>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</si>
  <si>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</si>
  <si>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</si>
  <si>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</si>
  <si>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</si>
  <si>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</si>
  <si>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</si>
  <si>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</si>
  <si>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</si>
  <si>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</si>
  <si>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</si>
  <si>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</si>
  <si>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</si>
  <si>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</si>
  <si>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</si>
  <si>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</si>
  <si>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</si>
  <si>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</si>
  <si>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</si>
  <si>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</si>
  <si>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</si>
  <si>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</si>
  <si>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</si>
  <si>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</si>
  <si>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</si>
  <si>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</si>
  <si>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</si>
  <si>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</si>
  <si>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</si>
  <si>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</si>
  <si>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</si>
  <si>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</si>
  <si>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</si>
  <si>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</si>
  <si>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</si>
  <si>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</si>
  <si>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</si>
  <si>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</si>
  <si>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</si>
  <si>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</si>
  <si>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</si>
  <si>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</si>
  <si>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</si>
  <si>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</si>
  <si>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</si>
  <si>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</si>
  <si>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</si>
  <si>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</si>
  <si>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</si>
  <si>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</si>
  <si>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</si>
  <si>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</si>
  <si>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</si>
  <si>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</si>
  <si>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</si>
  <si>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</si>
  <si>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</si>
  <si>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</si>
  <si>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</si>
  <si>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</si>
  <si>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</si>
  <si>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</si>
  <si>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</si>
  <si>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</si>
  <si>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</si>
  <si>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</si>
  <si>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</si>
  <si>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</si>
  <si>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</si>
  <si>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</si>
  <si>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</si>
  <si>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</si>
  <si>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</si>
  <si>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</si>
  <si>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</si>
  <si>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</si>
  <si>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</si>
  <si>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</si>
  <si>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</si>
  <si>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</si>
  <si>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</si>
  <si>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</si>
  <si>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</si>
  <si>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</si>
  <si>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</si>
  <si>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</si>
  <si>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</si>
  <si>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</si>
  <si>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</si>
  <si>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</si>
  <si>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</si>
  <si>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</si>
  <si>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</si>
  <si>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</si>
  <si>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</si>
  <si>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</si>
  <si>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</si>
  <si>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</si>
  <si>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</si>
  <si>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</si>
  <si>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</si>
  <si>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</si>
  <si>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</si>
  <si>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</si>
  <si>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</si>
  <si>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</si>
  <si>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</si>
  <si>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</si>
  <si>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</si>
  <si>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</si>
  <si>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</si>
  <si>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</si>
  <si>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</si>
  <si>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</si>
  <si>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</si>
  <si>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</si>
  <si>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</si>
  <si>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</si>
  <si>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</si>
  <si>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</si>
  <si>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</si>
  <si>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</si>
  <si>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</si>
  <si>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</si>
  <si>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</si>
  <si>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</si>
  <si>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</si>
  <si>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</si>
  <si>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</si>
  <si>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</si>
  <si>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</si>
  <si>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</si>
  <si>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</si>
  <si>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</si>
  <si>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</si>
  <si>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</si>
  <si>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</si>
  <si>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</si>
  <si>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</si>
  <si>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</si>
  <si>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</si>
  <si>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</si>
  <si>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</si>
  <si>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</si>
  <si>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</si>
  <si>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</si>
  <si>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</si>
  <si>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</si>
  <si>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</si>
  <si>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</si>
  <si>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</si>
  <si>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</si>
  <si>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</si>
  <si>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</si>
  <si>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</si>
  <si>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</si>
  <si>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</si>
  <si>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</si>
  <si>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</si>
  <si>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</si>
  <si>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</si>
  <si>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</si>
  <si>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</si>
  <si>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</si>
  <si>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</si>
  <si>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</si>
  <si>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</si>
  <si>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</si>
  <si>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</si>
  <si>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</si>
  <si>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</si>
  <si>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</si>
  <si>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</si>
  <si>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</si>
  <si>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</si>
  <si>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</si>
  <si>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</si>
  <si>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</si>
  <si>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</si>
  <si>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</si>
  <si>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</si>
  <si>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</si>
  <si>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</si>
  <si>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</si>
  <si>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</si>
  <si>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</si>
  <si>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</si>
  <si>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</si>
  <si>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</si>
  <si>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</si>
  <si>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</si>
  <si>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</si>
  <si>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</si>
  <si>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</si>
  <si>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</si>
  <si>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</si>
  <si>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</si>
  <si>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</si>
  <si>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</si>
  <si>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</si>
  <si>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</si>
  <si>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</si>
  <si>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</si>
  <si>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</si>
  <si>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</si>
  <si>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</si>
  <si>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</si>
  <si>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</si>
  <si>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</si>
  <si>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</si>
  <si>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</si>
  <si>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</si>
  <si>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</si>
  <si>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</si>
  <si>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</si>
  <si>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</si>
  <si>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</si>
  <si>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</si>
  <si>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</si>
  <si>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</si>
  <si>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</si>
  <si>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</si>
  <si>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</si>
  <si>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</si>
  <si>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</si>
  <si>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</si>
  <si>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</si>
  <si>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</si>
  <si>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</si>
  <si>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</si>
  <si>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</si>
  <si>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</si>
  <si>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</si>
  <si>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</si>
  <si>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</si>
  <si>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</si>
  <si>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</si>
  <si>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</si>
  <si>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</si>
  <si>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</si>
  <si>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</si>
  <si>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</si>
  <si>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</si>
  <si>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</si>
  <si>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</si>
  <si>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</si>
  <si>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</si>
  <si>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</si>
  <si>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</si>
  <si>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</si>
  <si>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</si>
  <si>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</si>
  <si>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</si>
  <si>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</si>
  <si>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</si>
  <si>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</si>
  <si>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</si>
  <si>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</si>
  <si>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</si>
  <si>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</si>
  <si>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</si>
  <si>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</si>
  <si>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</si>
  <si>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</si>
  <si>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</si>
  <si>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</si>
  <si>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</si>
  <si>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</si>
  <si>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</si>
  <si>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</si>
  <si>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</si>
  <si>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</si>
  <si>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</si>
  <si>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</si>
  <si>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</si>
  <si>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</si>
  <si>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</si>
  <si>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</si>
  <si>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</si>
  <si>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</si>
  <si>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</si>
  <si>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</si>
  <si>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</si>
  <si>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</si>
  <si>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</si>
  <si>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</si>
  <si>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</si>
  <si>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</si>
  <si>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</si>
  <si>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</si>
  <si>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</si>
  <si>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</si>
  <si>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</si>
  <si>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</si>
  <si>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</si>
  <si>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</si>
  <si>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</si>
  <si>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</si>
  <si>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</si>
  <si>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</si>
  <si>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</si>
  <si>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</si>
  <si>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</si>
  <si>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</si>
  <si>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</si>
  <si>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</si>
  <si>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</si>
  <si>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</si>
  <si>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</si>
  <si>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</si>
  <si>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</si>
  <si>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</si>
  <si>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</si>
  <si>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</si>
  <si>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</si>
  <si>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</si>
  <si>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</si>
  <si>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</si>
  <si>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</si>
  <si>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</si>
  <si>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</si>
  <si>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</si>
  <si>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</si>
  <si>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</si>
  <si>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</si>
  <si>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</si>
  <si>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</si>
  <si>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</si>
  <si>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</si>
  <si>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</si>
  <si>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</si>
  <si>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</si>
  <si>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</si>
  <si>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</si>
  <si>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</si>
  <si>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</si>
  <si>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</si>
  <si>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</si>
  <si>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</si>
  <si>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</si>
  <si>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</si>
  <si>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</si>
  <si>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</si>
  <si>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</si>
  <si>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</si>
  <si>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</si>
  <si>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</si>
  <si>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</si>
  <si>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</si>
  <si>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</si>
  <si>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</si>
  <si>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</si>
  <si>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</si>
  <si>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</si>
  <si>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</si>
  <si>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</si>
  <si>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</si>
  <si>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</si>
  <si>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</si>
  <si>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</si>
  <si>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</si>
  <si>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</si>
  <si>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</si>
  <si>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</si>
  <si>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</si>
  <si>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</si>
  <si>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</si>
  <si>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</si>
  <si>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</si>
  <si>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</si>
  <si>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</si>
  <si>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</si>
  <si>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</si>
  <si>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</si>
  <si>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</si>
  <si>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</si>
  <si>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</si>
  <si>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</si>
  <si>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</si>
  <si>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</si>
  <si>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</si>
  <si>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</si>
  <si>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</si>
  <si>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</si>
  <si>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</si>
  <si>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</si>
  <si>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</si>
  <si>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</si>
  <si>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</si>
  <si>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</si>
  <si>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</si>
  <si>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</si>
  <si>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</si>
  <si>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</si>
  <si>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</si>
  <si>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</si>
  <si>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</si>
  <si>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</si>
  <si>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</si>
  <si>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</si>
  <si>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</si>
  <si>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</si>
  <si>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</si>
  <si>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</si>
  <si>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</si>
  <si>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</si>
  <si>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</si>
  <si>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</si>
  <si>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</si>
  <si>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</si>
  <si>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</si>
  <si>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</si>
  <si>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</si>
  <si>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</si>
  <si>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</si>
  <si>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</si>
  <si>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</si>
  <si>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</si>
  <si>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</si>
  <si>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</si>
  <si>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</si>
  <si>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</si>
  <si>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</si>
  <si>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</si>
  <si>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</si>
  <si>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</si>
  <si>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</si>
  <si>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</si>
  <si>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</si>
  <si>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</si>
  <si>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</si>
  <si>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</si>
  <si>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</si>
  <si>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</si>
  <si>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</si>
  <si>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</si>
  <si>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</si>
  <si>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</si>
  <si>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</si>
  <si>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</si>
  <si>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</si>
  <si>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</si>
  <si>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</si>
  <si>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</si>
  <si>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</si>
  <si>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</si>
  <si>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</si>
  <si>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</si>
  <si>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</si>
  <si>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</si>
  <si>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</si>
  <si>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</si>
  <si>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</si>
  <si>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</si>
  <si>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</si>
  <si>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</si>
  <si>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</si>
  <si>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</si>
  <si>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</si>
  <si>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</si>
  <si>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</si>
  <si>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</si>
  <si>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</si>
  <si>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</si>
  <si>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</si>
  <si>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</si>
  <si>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</si>
  <si>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</si>
  <si>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</si>
  <si>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</si>
  <si>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</si>
  <si>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</si>
  <si>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</si>
  <si>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</si>
  <si>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</si>
  <si>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</si>
  <si>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</si>
  <si>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</si>
  <si>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</si>
  <si>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</si>
  <si>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</si>
  <si>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</si>
  <si>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</si>
  <si>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</si>
  <si>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</si>
  <si>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</si>
  <si>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</si>
  <si>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</si>
  <si>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</si>
  <si>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</si>
  <si>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</si>
  <si>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</si>
  <si>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</si>
  <si>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</si>
  <si>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</si>
  <si>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</si>
  <si>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</si>
  <si>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</si>
  <si>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</si>
  <si>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</si>
  <si>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</si>
  <si>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</si>
  <si>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</si>
  <si>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</si>
  <si>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</si>
  <si>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</si>
  <si>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</si>
  <si>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</si>
  <si>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</si>
  <si>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</si>
  <si>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</si>
  <si>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</si>
  <si>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</si>
  <si>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</si>
  <si>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</si>
  <si>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</si>
  <si>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</si>
  <si>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</si>
  <si>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</si>
  <si>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</si>
  <si>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</si>
  <si>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</si>
  <si>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</si>
  <si>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</si>
  <si>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</si>
  <si>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</si>
  <si>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</si>
  <si>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</si>
  <si>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</si>
  <si>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</si>
  <si>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</si>
  <si>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</si>
  <si>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</si>
  <si>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</si>
  <si>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</si>
  <si>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</si>
  <si>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</si>
  <si>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</si>
  <si>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</si>
  <si>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</si>
  <si>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</si>
  <si>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</si>
  <si>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</si>
  <si>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</si>
  <si>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</si>
  <si>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</si>
  <si>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</si>
  <si>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</si>
  <si>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</si>
  <si>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</si>
  <si>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</si>
  <si>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</si>
  <si>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</si>
  <si>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</si>
  <si>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</si>
  <si>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</si>
  <si>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</si>
  <si>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</si>
  <si>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</si>
  <si>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</si>
  <si>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</si>
  <si>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</si>
  <si>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</si>
  <si>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</si>
  <si>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</si>
  <si>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</si>
  <si>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</si>
  <si>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</si>
  <si>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</si>
  <si>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</si>
  <si>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</si>
  <si>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</si>
  <si>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</si>
  <si>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</si>
  <si>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</si>
  <si>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</si>
  <si>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</si>
  <si>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</si>
  <si>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</si>
  <si>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</si>
  <si>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</si>
  <si>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</si>
  <si>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</si>
  <si>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</si>
  <si>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</si>
  <si>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</si>
  <si>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</si>
  <si>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</si>
  <si>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</si>
  <si>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</si>
  <si>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</si>
  <si>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</si>
  <si>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</si>
  <si>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</si>
  <si>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</si>
  <si>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</si>
  <si>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</si>
  <si>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</si>
  <si>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</si>
  <si>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</si>
  <si>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</si>
  <si>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</si>
  <si>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</si>
  <si>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</si>
  <si>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</si>
  <si>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</si>
  <si>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</si>
  <si>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</si>
  <si>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</si>
  <si>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</si>
  <si>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</si>
  <si>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</si>
  <si>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</si>
  <si>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</si>
  <si>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</si>
  <si>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</si>
  <si>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</si>
  <si>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</si>
  <si>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</si>
  <si>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</si>
  <si>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</si>
  <si>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</si>
  <si>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</si>
  <si>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</si>
  <si>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</si>
  <si>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</si>
  <si>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</si>
  <si>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</si>
  <si>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</si>
  <si>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</si>
  <si>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</si>
  <si>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</si>
  <si>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</si>
  <si>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</si>
  <si>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</si>
  <si>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</si>
  <si>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</si>
  <si>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</si>
  <si>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</si>
  <si>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</si>
  <si>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</si>
  <si>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</si>
  <si>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</si>
  <si>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</si>
  <si>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</si>
  <si>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</si>
  <si>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</si>
  <si>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</si>
  <si>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</si>
  <si>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</si>
  <si>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</si>
  <si>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</si>
  <si>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</si>
  <si>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</si>
  <si>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</si>
  <si>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</si>
  <si>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</si>
  <si>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</si>
  <si>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</si>
  <si>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</si>
  <si>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</si>
  <si>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</si>
  <si>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</si>
  <si>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</si>
  <si>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</si>
  <si>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</si>
  <si>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</si>
  <si>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</si>
  <si>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</si>
  <si>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</si>
  <si>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</si>
  <si>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</si>
  <si>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</si>
  <si>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</si>
  <si>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</si>
  <si>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</si>
  <si>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</si>
  <si>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</si>
  <si>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</si>
  <si>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</si>
  <si>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</si>
  <si>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</si>
  <si>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</si>
  <si>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</si>
  <si>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</si>
  <si>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</si>
  <si>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</si>
  <si>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</si>
  <si>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</si>
  <si>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</si>
  <si>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</si>
  <si>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</si>
  <si>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</si>
  <si>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</si>
  <si>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</si>
  <si>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</si>
  <si>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</si>
  <si>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</si>
  <si>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</si>
  <si>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</si>
  <si>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</si>
  <si>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</si>
  <si>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</si>
  <si>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</si>
  <si>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</si>
  <si>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</si>
  <si>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</si>
  <si>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</si>
  <si>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</si>
  <si>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</si>
  <si>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</si>
  <si>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</si>
  <si>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</si>
  <si>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</si>
  <si>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</si>
  <si>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</si>
  <si>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</si>
  <si>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</si>
  <si>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</si>
  <si>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</si>
  <si>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</si>
  <si>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</si>
  <si>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</si>
  <si>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</si>
  <si>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</si>
  <si>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</si>
  <si>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</si>
  <si>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</si>
  <si>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</si>
  <si>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</si>
  <si>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</si>
  <si>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</si>
  <si>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</si>
  <si>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</si>
  <si>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</si>
  <si>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</si>
  <si>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</si>
  <si>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</si>
  <si>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</si>
  <si>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</si>
  <si>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</si>
  <si>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</si>
  <si>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</si>
  <si>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</si>
  <si>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</si>
  <si>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</si>
  <si>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</si>
  <si>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</si>
  <si>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</si>
  <si>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</si>
  <si>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</si>
  <si>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</si>
  <si>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</si>
  <si>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</si>
  <si>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</si>
  <si>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</si>
  <si>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</si>
  <si>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</si>
  <si>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</si>
  <si>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</si>
  <si>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</si>
  <si>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</si>
  <si>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</si>
  <si>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</si>
  <si>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</si>
  <si>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</si>
  <si>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</si>
  <si>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</si>
  <si>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</si>
  <si>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</si>
  <si>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</si>
  <si>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</si>
  <si>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</si>
  <si>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</si>
  <si>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</si>
  <si>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</si>
  <si>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</si>
  <si>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</si>
  <si>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</si>
  <si>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</si>
  <si>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</si>
  <si>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</si>
  <si>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</si>
  <si>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</si>
  <si>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</si>
  <si>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</si>
  <si>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</si>
  <si>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</si>
  <si>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</si>
  <si>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</si>
  <si>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</si>
  <si>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</si>
  <si>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</si>
  <si>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</si>
  <si>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</si>
  <si>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</si>
  <si>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</si>
  <si>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</si>
  <si>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</si>
  <si>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</si>
  <si>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</si>
  <si>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</si>
  <si>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</si>
  <si>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</si>
  <si>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</si>
  <si>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</si>
  <si>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</si>
  <si>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</si>
  <si>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</si>
  <si>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</si>
  <si>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</si>
  <si>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</si>
  <si>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</si>
  <si>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</si>
  <si>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</si>
  <si>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</si>
  <si>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</si>
  <si>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</si>
  <si>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</si>
  <si>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</si>
  <si>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</si>
  <si>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</si>
  <si>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</si>
  <si>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</si>
  <si>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</si>
  <si>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</si>
  <si>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</si>
  <si>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</si>
  <si>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</si>
  <si>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</si>
  <si>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</si>
  <si>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</si>
  <si>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</si>
  <si>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</si>
  <si>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</si>
  <si>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</si>
  <si>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</si>
  <si>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</si>
  <si>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</si>
  <si>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</si>
  <si>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</si>
  <si>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</si>
  <si>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</si>
  <si>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</si>
  <si>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</si>
  <si>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</si>
  <si>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</si>
  <si>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</si>
  <si>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</si>
  <si>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</si>
  <si>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</si>
  <si>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</si>
  <si>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</si>
  <si>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</si>
  <si>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</si>
  <si>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</si>
  <si>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</si>
  <si>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</si>
  <si>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</si>
  <si>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</si>
  <si>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</si>
  <si>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</si>
  <si>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</si>
  <si>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</si>
  <si>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</si>
  <si>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</si>
  <si>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</si>
  <si>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</si>
  <si>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</si>
  <si>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</si>
  <si>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</si>
  <si>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</si>
  <si>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</si>
  <si>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</si>
  <si>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</si>
  <si>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</si>
  <si>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</si>
  <si>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</si>
  <si>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</si>
  <si>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</si>
  <si>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</si>
  <si>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</si>
  <si>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</si>
  <si>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</si>
  <si>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</si>
  <si>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</si>
  <si>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</si>
  <si>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</si>
  <si>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</si>
  <si>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</si>
  <si>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</si>
  <si>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</si>
  <si>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</si>
  <si>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</si>
  <si>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</si>
  <si>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</si>
  <si>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</si>
  <si>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</si>
  <si>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</si>
  <si>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</si>
  <si>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</si>
  <si>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</si>
  <si>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</si>
  <si>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</si>
  <si>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</si>
  <si>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</si>
  <si>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</si>
  <si>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</si>
  <si>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</si>
  <si>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</si>
  <si>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</si>
  <si>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</si>
  <si>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</si>
  <si>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</si>
  <si>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</si>
  <si>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</si>
  <si>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</si>
  <si>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</si>
  <si>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</si>
  <si>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</si>
  <si>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</si>
  <si>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</si>
  <si>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</si>
  <si>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</si>
  <si>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</si>
  <si>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</si>
  <si>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</si>
  <si>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</si>
  <si>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</si>
  <si>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</si>
  <si>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</si>
  <si>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</si>
  <si>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</si>
  <si>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</si>
  <si>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</si>
  <si>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</si>
  <si>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</si>
  <si>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</si>
  <si>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</si>
  <si>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</si>
  <si>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</si>
  <si>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</si>
  <si>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</si>
  <si>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</si>
  <si>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</si>
  <si>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</si>
  <si>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</si>
  <si>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</si>
  <si>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</si>
  <si>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</si>
  <si>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</si>
  <si>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</si>
  <si>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</si>
  <si>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</si>
  <si>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</si>
  <si>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</si>
  <si>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</si>
  <si>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</si>
  <si>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</si>
  <si>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</si>
  <si>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</si>
  <si>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</si>
  <si>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</si>
  <si>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</si>
  <si>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</si>
  <si>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</si>
  <si>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</si>
  <si>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</si>
  <si>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</si>
  <si>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</si>
  <si>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</si>
  <si>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</si>
  <si>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</si>
  <si>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</si>
  <si>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</si>
  <si>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</si>
  <si>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</si>
  <si>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</si>
  <si>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</si>
  <si>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</si>
  <si>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</si>
  <si>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</si>
  <si>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</si>
  <si>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</si>
  <si>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</si>
  <si>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</si>
  <si>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</si>
  <si>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</si>
  <si>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</si>
  <si>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</si>
  <si>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</si>
  <si>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</si>
  <si>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</si>
  <si>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</si>
  <si>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</si>
  <si>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</si>
  <si>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</si>
  <si>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</si>
  <si>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</si>
  <si>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</si>
  <si>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</si>
  <si>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</si>
  <si>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</si>
  <si>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</si>
  <si>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</si>
  <si>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</si>
  <si>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</si>
  <si>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</si>
  <si>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</si>
  <si>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</si>
  <si>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</si>
  <si>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</si>
  <si>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</si>
  <si>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</si>
  <si>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</si>
  <si>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</si>
  <si>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</si>
  <si>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</si>
  <si>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</si>
  <si>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</si>
  <si>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</si>
  <si>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</si>
  <si>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</si>
  <si>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</si>
  <si>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</si>
  <si>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</si>
  <si>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</si>
  <si>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</si>
  <si>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</si>
  <si>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</si>
  <si>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</si>
  <si>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</si>
  <si>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</si>
  <si>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</si>
  <si>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</si>
  <si>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</si>
  <si>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</si>
  <si>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</si>
  <si>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</si>
  <si>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</si>
  <si>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</si>
  <si>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</si>
  <si>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</si>
  <si>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</si>
  <si>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</si>
  <si>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</si>
  <si>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</si>
  <si>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</si>
  <si>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</si>
  <si>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</si>
  <si>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</si>
  <si>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</si>
  <si>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</si>
  <si>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</si>
  <si>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</si>
  <si>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</si>
  <si>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</si>
  <si>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</si>
  <si>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</si>
  <si>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</si>
  <si>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</si>
  <si>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</si>
  <si>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</si>
  <si>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</si>
  <si>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</si>
  <si>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</si>
  <si>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</si>
  <si>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</si>
  <si>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</si>
  <si>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</si>
  <si>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</si>
  <si>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</si>
  <si>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</si>
  <si>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</si>
  <si>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</si>
  <si>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</si>
  <si>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</si>
  <si>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</si>
  <si>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</si>
  <si>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</si>
  <si>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</si>
  <si>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</si>
  <si>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</si>
  <si>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</si>
  <si>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</si>
  <si>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</si>
  <si>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</si>
  <si>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</si>
  <si>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</si>
  <si>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</si>
  <si>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</si>
  <si>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</si>
  <si>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</si>
  <si>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</si>
  <si>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</si>
  <si>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</si>
  <si>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</si>
  <si>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</si>
  <si>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</si>
  <si>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</si>
  <si>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</si>
  <si>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</si>
  <si>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</si>
  <si>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</si>
  <si>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</si>
  <si>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</si>
  <si>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</si>
  <si>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</si>
  <si>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</si>
  <si>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</si>
  <si>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</si>
  <si>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</si>
  <si>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</si>
  <si>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</si>
  <si>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</si>
  <si>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</si>
  <si>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</si>
  <si>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</si>
  <si>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</si>
  <si>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</si>
  <si>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</si>
  <si>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</si>
  <si>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</si>
  <si>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</si>
  <si>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</si>
  <si>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</si>
  <si>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</si>
  <si>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</si>
  <si>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</si>
  <si>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</si>
  <si>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</si>
  <si>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</si>
  <si>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</si>
  <si>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</si>
  <si>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</si>
  <si>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</si>
  <si>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</si>
  <si>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</si>
  <si>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</si>
  <si>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</si>
  <si>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</si>
  <si>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</si>
  <si>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</si>
  <si>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</si>
  <si>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</si>
  <si>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</si>
  <si>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</si>
  <si>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</si>
  <si>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</si>
  <si>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</si>
  <si>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</si>
  <si>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</si>
  <si>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</si>
  <si>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</si>
  <si>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</si>
  <si>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</si>
  <si>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</si>
  <si>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</si>
  <si>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</si>
  <si>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</si>
  <si>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</si>
  <si>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</si>
  <si>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</si>
  <si>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</si>
  <si>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</si>
  <si>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</si>
  <si>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</si>
  <si>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</si>
  <si>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</si>
  <si>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</si>
  <si>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</si>
  <si>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</si>
  <si>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</si>
  <si>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</si>
  <si>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</si>
  <si>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</si>
  <si>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</si>
  <si>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</si>
  <si>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</si>
  <si>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</si>
  <si>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</si>
  <si>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</si>
  <si>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</si>
  <si>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</si>
  <si>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</si>
  <si>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</si>
  <si>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</si>
  <si>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</si>
  <si>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</si>
  <si>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</si>
  <si>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</si>
  <si>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</si>
  <si>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</si>
  <si>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</si>
  <si>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</si>
  <si>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</si>
  <si>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</si>
  <si>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</si>
  <si>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</si>
  <si>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</si>
  <si>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</si>
  <si>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</si>
  <si>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</si>
  <si>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</si>
  <si>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</si>
  <si>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</si>
  <si>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</si>
  <si>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</si>
  <si>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</si>
  <si>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</si>
  <si>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</si>
  <si>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</si>
  <si>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</si>
  <si>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</si>
  <si>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</si>
  <si>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</si>
  <si>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</si>
  <si>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</si>
  <si>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</si>
  <si>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</si>
  <si>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</si>
  <si>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</si>
  <si>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</si>
  <si>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</si>
  <si>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</si>
  <si>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</si>
  <si>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</si>
  <si>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</si>
  <si>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</si>
  <si>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</si>
  <si>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</si>
  <si>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</si>
  <si>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</si>
  <si>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</si>
  <si>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</si>
  <si>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</si>
  <si>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</si>
  <si>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</si>
  <si>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</si>
  <si>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</si>
  <si>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</si>
  <si>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</si>
  <si>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</si>
  <si>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</si>
  <si>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</si>
  <si>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</si>
  <si>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</si>
  <si>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</si>
  <si>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</si>
  <si>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</si>
  <si>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</si>
  <si>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</si>
  <si>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</si>
  <si>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</si>
  <si>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</si>
  <si>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</si>
  <si>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</si>
  <si>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</si>
  <si>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</si>
  <si>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</si>
  <si>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</si>
  <si>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</si>
  <si>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</si>
  <si>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</si>
  <si>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</si>
  <si>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</si>
  <si>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</si>
  <si>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</si>
  <si>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</si>
  <si>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</si>
  <si>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</si>
  <si>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</si>
  <si>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</si>
  <si>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</si>
  <si>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</si>
  <si>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</si>
  <si>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</si>
  <si>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</si>
  <si>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</si>
  <si>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</si>
  <si>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</si>
  <si>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</si>
  <si>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</si>
  <si>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</si>
  <si>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</si>
  <si>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</si>
  <si>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</si>
  <si>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</si>
  <si>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</si>
  <si>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</si>
  <si>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</si>
  <si>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</si>
  <si>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</si>
  <si>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</si>
  <si>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</si>
  <si>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</si>
  <si>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</si>
  <si>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</si>
  <si>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</si>
  <si>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</si>
  <si>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</si>
  <si>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</si>
  <si>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</si>
  <si>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</si>
  <si>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</si>
  <si>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</si>
  <si>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</si>
  <si>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</si>
  <si>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</si>
  <si>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</si>
  <si>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</si>
  <si>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</si>
  <si>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</si>
  <si>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</si>
  <si>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</si>
  <si>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</si>
  <si>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</si>
  <si>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</si>
  <si>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</si>
  <si>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</si>
  <si>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</si>
  <si>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</si>
  <si>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</si>
  <si>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</si>
  <si>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</si>
  <si>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</si>
  <si>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</si>
  <si>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</si>
  <si>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</si>
  <si>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</si>
  <si>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</si>
  <si>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</si>
  <si>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</si>
  <si>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</si>
  <si>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</si>
  <si>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</si>
  <si>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</si>
  <si>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</si>
  <si>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</si>
  <si>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</si>
  <si>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</si>
  <si>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</si>
  <si>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</si>
  <si>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</si>
  <si>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</si>
  <si>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</si>
  <si>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</si>
  <si>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</si>
  <si>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</si>
  <si>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</si>
  <si>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</si>
  <si>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</si>
  <si>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</si>
  <si>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</si>
  <si>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</si>
  <si>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</si>
  <si>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</si>
  <si>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</si>
  <si>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</si>
  <si>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</si>
  <si>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</si>
  <si>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</si>
  <si>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</si>
  <si>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</si>
  <si>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</si>
  <si>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</si>
  <si>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</si>
  <si>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</si>
  <si>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</si>
  <si>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</si>
  <si>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</si>
  <si>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</si>
  <si>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</si>
  <si>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</si>
  <si>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</si>
  <si>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</si>
  <si>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</si>
  <si>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</si>
  <si>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</si>
  <si>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</si>
  <si>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</si>
  <si>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</si>
  <si>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</si>
  <si>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</si>
  <si>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</si>
  <si>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</si>
  <si>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</si>
  <si>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</si>
  <si>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</si>
  <si>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</si>
  <si>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</si>
  <si>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</si>
  <si>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</si>
  <si>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</si>
  <si>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</si>
  <si>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</si>
  <si>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</si>
  <si>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</si>
  <si>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</si>
  <si>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</si>
  <si>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</si>
  <si>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</si>
  <si>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</si>
  <si>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</si>
  <si>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</si>
  <si>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</si>
  <si>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</si>
  <si>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</si>
  <si>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</si>
  <si>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</si>
  <si>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</si>
  <si>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</si>
  <si>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</si>
  <si>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</si>
  <si>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</si>
  <si>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</si>
  <si>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</si>
  <si>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</si>
  <si>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</si>
  <si>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</si>
  <si>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</si>
  <si>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</si>
  <si>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</si>
  <si>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</si>
  <si>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</si>
  <si>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</si>
  <si>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</si>
  <si>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</si>
  <si>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</si>
  <si>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</si>
  <si>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</si>
  <si>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</si>
  <si>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</si>
  <si>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</si>
  <si>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</si>
  <si>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</si>
  <si>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</si>
  <si>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</si>
  <si>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</si>
  <si>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</si>
  <si>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</si>
  <si>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</si>
  <si>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</si>
  <si>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</si>
  <si>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</si>
  <si>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</si>
  <si>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</si>
  <si>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</si>
  <si>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</si>
  <si>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</si>
  <si>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</si>
  <si>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</si>
  <si>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</si>
  <si>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</si>
  <si>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</si>
  <si>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</si>
  <si>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</si>
  <si>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</si>
  <si>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</si>
  <si>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</si>
  <si>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</si>
  <si>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</si>
  <si>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</si>
  <si>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</si>
  <si>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</si>
  <si>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</si>
  <si>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</si>
  <si>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</si>
  <si>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</si>
  <si>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</si>
  <si>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</si>
  <si>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</si>
  <si>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</si>
  <si>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</si>
  <si>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</si>
  <si>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</si>
  <si>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</si>
  <si>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</si>
  <si>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</si>
  <si>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</si>
  <si>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</si>
  <si>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</si>
  <si>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</si>
  <si>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</si>
  <si>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</si>
  <si>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</si>
  <si>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</si>
  <si>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</si>
  <si>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</si>
  <si>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</si>
  <si>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</si>
  <si>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</si>
  <si>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</si>
  <si>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</si>
  <si>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</si>
  <si>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</si>
  <si>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</si>
  <si>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</si>
  <si>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</si>
  <si>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</si>
  <si>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</si>
  <si>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</si>
  <si>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</si>
  <si>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</si>
  <si>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</si>
  <si>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</si>
  <si>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</si>
  <si>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</si>
  <si>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</si>
  <si>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</si>
  <si>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</si>
  <si>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</si>
  <si>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</si>
  <si>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</si>
  <si>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</si>
  <si>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</si>
  <si>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</si>
  <si>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</si>
  <si>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</si>
  <si>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</si>
  <si>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</si>
  <si>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</si>
  <si>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</si>
  <si>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</si>
  <si>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</si>
  <si>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</si>
  <si>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</si>
  <si>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</si>
  <si>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</si>
  <si>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</si>
  <si>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</si>
  <si>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</si>
  <si>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</si>
  <si>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</si>
  <si>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</si>
  <si>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</si>
  <si>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</si>
  <si>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</si>
  <si>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</si>
  <si>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</si>
  <si>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</si>
  <si>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</si>
  <si>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</si>
  <si>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</si>
  <si>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</si>
  <si>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</si>
  <si>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</si>
  <si>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</si>
  <si>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</si>
  <si>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</si>
  <si>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</si>
  <si>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</si>
  <si>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</si>
  <si>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</si>
  <si>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</si>
  <si>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</si>
  <si>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</si>
  <si>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</si>
  <si>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</si>
  <si>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</si>
  <si>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</si>
  <si>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</si>
  <si>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</si>
  <si>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</si>
  <si>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</si>
  <si>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</si>
  <si>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</si>
  <si>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</si>
  <si>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</si>
  <si>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</si>
  <si>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</si>
  <si>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</si>
  <si>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</si>
  <si>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</si>
  <si>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</si>
  <si>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</si>
  <si>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</si>
  <si>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</si>
  <si>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</si>
  <si>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</si>
  <si>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</si>
  <si>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</si>
  <si>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</si>
  <si>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</si>
  <si>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</si>
  <si>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</si>
  <si>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</si>
  <si>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</si>
  <si>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</si>
  <si>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</si>
  <si>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</si>
  <si>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</si>
  <si>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</si>
  <si>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</si>
  <si>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</si>
  <si>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</si>
  <si>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</si>
  <si>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</si>
  <si>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</si>
  <si>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</si>
  <si>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</si>
  <si>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</si>
  <si>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</si>
  <si>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</si>
  <si>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</si>
  <si>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</si>
  <si>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</si>
  <si>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</si>
  <si>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</si>
  <si>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</si>
  <si>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</si>
  <si>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</si>
  <si>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</si>
  <si>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</si>
  <si>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</si>
  <si>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</si>
  <si>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</si>
  <si>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</si>
  <si>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</si>
  <si>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</si>
  <si>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</si>
  <si>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</si>
  <si>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</si>
  <si>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</si>
  <si>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</si>
  <si>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</si>
  <si>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</si>
  <si>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</si>
  <si>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</si>
  <si>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</si>
  <si>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</si>
  <si>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</si>
  <si>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</si>
  <si>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</si>
  <si>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</si>
  <si>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</si>
  <si>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</si>
  <si>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</si>
  <si>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</si>
  <si>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</si>
  <si>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</si>
  <si>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</si>
  <si>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</si>
  <si>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</si>
  <si>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</si>
  <si>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</si>
  <si>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</si>
  <si>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</si>
  <si>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</si>
  <si>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</si>
  <si>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</si>
  <si>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</si>
  <si>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</si>
  <si>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</si>
  <si>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</si>
  <si>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</si>
  <si>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</si>
  <si>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</si>
  <si>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</si>
  <si>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</si>
  <si>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</si>
  <si>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</si>
  <si>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</si>
  <si>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</si>
  <si>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</si>
  <si>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</si>
  <si>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</si>
  <si>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</si>
  <si>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</si>
  <si>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</si>
  <si>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</si>
  <si>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</si>
  <si>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</si>
  <si>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</si>
  <si>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</si>
  <si>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</si>
  <si>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</si>
  <si>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</si>
  <si>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</si>
  <si>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</si>
  <si>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</si>
  <si>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</si>
  <si>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</si>
  <si>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</si>
  <si>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</si>
  <si>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</si>
  <si>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</si>
  <si>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</si>
  <si>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</si>
  <si>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</si>
  <si>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</si>
  <si>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</si>
  <si>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</si>
  <si>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</si>
  <si>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</si>
  <si>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</si>
  <si>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</si>
  <si>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</si>
  <si>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</si>
  <si>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</si>
  <si>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</si>
  <si>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</si>
  <si>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</si>
  <si>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</si>
  <si>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</si>
  <si>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</si>
  <si>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</si>
  <si>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</si>
  <si>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</si>
  <si>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</si>
  <si>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</si>
  <si>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</si>
  <si>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</si>
  <si>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</si>
  <si>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</si>
  <si>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</si>
  <si>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</si>
  <si>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</si>
  <si>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</si>
  <si>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</si>
  <si>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</si>
  <si>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</si>
  <si>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</si>
  <si>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</si>
  <si>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</si>
  <si>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</si>
  <si>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</si>
  <si>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</si>
  <si>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</si>
  <si>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</si>
  <si>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</si>
  <si>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</si>
  <si>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</si>
  <si>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</si>
  <si>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</si>
  <si>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</si>
  <si>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</si>
  <si>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</si>
  <si>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</si>
  <si>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</si>
  <si>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</si>
  <si>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</si>
  <si>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</si>
  <si>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</si>
  <si>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</si>
  <si>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</si>
  <si>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</si>
  <si>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</si>
  <si>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</si>
  <si>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</si>
  <si>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</si>
  <si>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</si>
  <si>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</si>
  <si>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</si>
  <si>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</si>
  <si>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</si>
  <si>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</si>
  <si>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</si>
  <si>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</si>
  <si>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</si>
  <si>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</si>
  <si>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</si>
  <si>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</si>
  <si>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</si>
  <si>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</si>
  <si>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</si>
  <si>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</si>
  <si>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</si>
  <si>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</si>
  <si>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</si>
  <si>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</si>
  <si>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</si>
  <si>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</si>
  <si>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</si>
  <si>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</si>
  <si>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</si>
  <si>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</si>
  <si>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</si>
  <si>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</si>
  <si>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</si>
  <si>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</si>
  <si>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</si>
  <si>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</si>
  <si>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</si>
  <si>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</si>
  <si>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</si>
  <si>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</si>
  <si>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</si>
  <si>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</si>
  <si>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</si>
  <si>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</si>
  <si>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</si>
  <si>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</si>
  <si>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</si>
  <si>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</si>
  <si>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</si>
  <si>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</si>
  <si>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</si>
  <si>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</si>
  <si>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</si>
  <si>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</si>
  <si>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</si>
  <si>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</si>
  <si>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</si>
  <si>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</si>
  <si>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</si>
  <si>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</si>
  <si>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</si>
  <si>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</si>
  <si>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</si>
  <si>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</si>
  <si>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</si>
  <si>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</si>
  <si>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</si>
  <si>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</si>
  <si>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</si>
  <si>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</si>
  <si>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</si>
  <si>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</si>
  <si>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</si>
  <si>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</si>
  <si>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</si>
  <si>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</si>
  <si>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</si>
  <si>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</si>
  <si>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</si>
  <si>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</si>
  <si>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</si>
  <si>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</si>
  <si>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</si>
  <si>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</si>
  <si>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</si>
  <si>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</si>
  <si>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</si>
  <si>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</si>
  <si>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</si>
  <si>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</si>
  <si>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</si>
  <si>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</si>
  <si>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</si>
  <si>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</si>
  <si>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</si>
  <si>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</si>
  <si>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</si>
  <si>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</si>
  <si>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</si>
  <si>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</si>
  <si>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</si>
  <si>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</si>
  <si>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</si>
  <si>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</si>
  <si>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</si>
  <si>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</si>
  <si>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</si>
  <si>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</si>
  <si>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</si>
  <si>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</si>
  <si>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</si>
  <si>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</si>
  <si>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</si>
  <si>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</si>
  <si>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</si>
  <si>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</si>
  <si>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</si>
  <si>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</si>
  <si>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</si>
  <si>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</si>
  <si>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</si>
  <si>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</si>
  <si>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</si>
  <si>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</si>
  <si>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</si>
  <si>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</si>
  <si>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</si>
  <si>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</si>
  <si>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</si>
  <si>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</si>
  <si>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</si>
  <si>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</si>
  <si>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</si>
  <si>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</si>
  <si>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</si>
  <si>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</si>
  <si>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</si>
  <si>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</si>
  <si>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</si>
  <si>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</si>
  <si>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</si>
  <si>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</si>
  <si>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</si>
  <si>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</si>
  <si>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</si>
  <si>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</si>
  <si>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</si>
  <si>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</si>
  <si>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</si>
  <si>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</si>
  <si>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</si>
  <si>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</si>
  <si>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</si>
  <si>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</si>
  <si>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</si>
  <si>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</si>
  <si>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</si>
  <si>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</si>
  <si>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</si>
  <si>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</si>
  <si>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</si>
  <si>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</si>
  <si>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</si>
  <si>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</si>
  <si>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</si>
  <si>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</si>
  <si>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</si>
  <si>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</si>
  <si>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</si>
  <si>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</si>
  <si>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</si>
  <si>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</si>
  <si>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</si>
  <si>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</si>
  <si>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</si>
  <si>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</si>
  <si>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</si>
  <si>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</si>
  <si>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</si>
  <si>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</si>
  <si>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</si>
  <si>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</si>
  <si>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</si>
  <si>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</si>
  <si>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</si>
  <si>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</si>
  <si>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</si>
  <si>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</si>
  <si>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</si>
  <si>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</si>
  <si>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</si>
  <si>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</si>
  <si>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</si>
  <si>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</si>
  <si>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</si>
  <si>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</si>
  <si>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</si>
  <si>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</si>
  <si>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</si>
  <si>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</si>
  <si>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</si>
  <si>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</si>
  <si>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</si>
  <si>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</si>
  <si>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</si>
  <si>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</si>
  <si>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</si>
  <si>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</si>
  <si>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</si>
  <si>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</si>
  <si>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</si>
  <si>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</si>
  <si>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</si>
  <si>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</si>
  <si>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</si>
  <si>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</si>
  <si>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</si>
  <si>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</si>
  <si>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</si>
  <si>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</si>
  <si>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</si>
  <si>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</si>
  <si>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</si>
  <si>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</si>
  <si>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</si>
  <si>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</si>
  <si>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</si>
  <si>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</si>
  <si>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</si>
  <si>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</si>
  <si>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</si>
  <si>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</si>
  <si>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</si>
  <si>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</si>
  <si>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</si>
  <si>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</si>
  <si>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</si>
  <si>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</si>
  <si>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</si>
  <si>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</si>
  <si>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</si>
  <si>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</si>
  <si>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</si>
  <si>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</si>
  <si>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</si>
  <si>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</si>
  <si>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</si>
  <si>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</si>
  <si>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</si>
  <si>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</si>
  <si>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</si>
  <si>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</si>
  <si>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</si>
  <si>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</si>
  <si>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</si>
  <si>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</si>
  <si>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</si>
  <si>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</si>
  <si>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</si>
  <si>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</si>
  <si>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</si>
  <si>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</si>
  <si>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</si>
  <si>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</si>
  <si>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</si>
  <si>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</si>
  <si>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</si>
  <si>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</si>
  <si>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</si>
  <si>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</si>
  <si>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</si>
  <si>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</si>
  <si>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</si>
  <si>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</si>
  <si>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</si>
  <si>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</si>
  <si>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</si>
  <si>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</si>
  <si>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</si>
  <si>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</si>
  <si>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</si>
  <si>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</si>
  <si>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</si>
  <si>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</si>
  <si>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</si>
  <si>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</si>
  <si>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</si>
  <si>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</si>
  <si>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</si>
  <si>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</si>
  <si>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</si>
  <si>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</si>
  <si>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</si>
  <si>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</si>
  <si>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</si>
  <si>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</si>
  <si>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</si>
  <si>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</si>
  <si>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</si>
  <si>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</si>
  <si>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</si>
  <si>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</si>
  <si>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</si>
  <si>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</si>
  <si>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</si>
  <si>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</si>
  <si>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</si>
  <si>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</si>
  <si>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</si>
  <si>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</si>
  <si>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</si>
  <si>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</si>
  <si>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</si>
  <si>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</si>
  <si>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</si>
  <si>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</si>
  <si>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</si>
  <si>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</si>
  <si>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</si>
  <si>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</si>
  <si>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</si>
  <si>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</si>
  <si>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</si>
  <si>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</si>
  <si>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</si>
  <si>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</si>
  <si>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</si>
  <si>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</si>
  <si>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</si>
  <si>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</si>
  <si>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</si>
  <si>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</si>
  <si>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</si>
  <si>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</si>
  <si>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</si>
  <si>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</si>
  <si>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</si>
  <si>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</si>
  <si>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</si>
  <si>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</si>
  <si>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</si>
  <si>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</si>
  <si>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</si>
  <si>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</si>
  <si>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</si>
  <si>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</si>
  <si>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</si>
  <si>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</si>
  <si>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</si>
  <si>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</si>
  <si>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</si>
  <si>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</si>
  <si>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</si>
  <si>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</si>
  <si>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</si>
  <si>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</si>
  <si>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</si>
  <si>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</si>
  <si>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</si>
  <si>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</si>
  <si>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</si>
  <si>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</si>
  <si>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</si>
  <si>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</si>
  <si>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</si>
  <si>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</si>
  <si>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</si>
  <si>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</si>
  <si>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</si>
  <si>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</si>
  <si>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</si>
  <si>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</si>
  <si>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</si>
  <si>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</si>
  <si>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</si>
  <si>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</si>
  <si>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</si>
  <si>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</si>
  <si>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</si>
  <si>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</si>
  <si>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</si>
  <si>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</si>
  <si>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</si>
  <si>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</si>
  <si>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</si>
  <si>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</si>
  <si>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</si>
  <si>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</si>
  <si>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</si>
  <si>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</si>
  <si>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</si>
  <si>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</si>
  <si>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</si>
  <si>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</si>
  <si>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</si>
  <si>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</si>
  <si>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</si>
  <si>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</si>
  <si>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</si>
  <si>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</si>
  <si>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</si>
  <si>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</si>
  <si>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</si>
  <si>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</si>
  <si>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</si>
  <si>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</si>
  <si>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</si>
  <si>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</si>
  <si>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</si>
  <si>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</si>
  <si>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</si>
  <si>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</si>
  <si>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</si>
  <si>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</si>
  <si>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</si>
  <si>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</si>
  <si>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</si>
  <si>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</si>
  <si>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</si>
  <si>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</si>
  <si>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</si>
  <si>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</si>
  <si>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</si>
  <si>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</si>
  <si>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</si>
  <si>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</si>
  <si>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</si>
  <si>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</si>
  <si>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</si>
  <si>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</si>
  <si>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</si>
  <si>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</si>
  <si>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</si>
  <si>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</si>
  <si>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</si>
  <si>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</si>
  <si>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</si>
  <si>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</si>
  <si>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</si>
  <si>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</si>
  <si>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</si>
  <si>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</si>
  <si>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</si>
  <si>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</si>
  <si>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</si>
  <si>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</si>
  <si>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</si>
  <si>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</si>
  <si>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</si>
  <si>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</si>
  <si>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</si>
  <si>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</si>
  <si>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</si>
  <si>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</si>
  <si>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</si>
  <si>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</si>
  <si>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</si>
  <si>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</si>
  <si>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</si>
  <si>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</si>
  <si>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</si>
  <si>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</si>
  <si>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</si>
  <si>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</si>
  <si>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</si>
  <si>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</si>
  <si>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</si>
  <si>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</si>
  <si>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</si>
  <si>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</si>
  <si>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</si>
  <si>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</si>
  <si>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</si>
  <si>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</si>
  <si>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</si>
  <si>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</si>
  <si>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</si>
  <si>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</si>
  <si>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</si>
  <si>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</si>
  <si>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</si>
  <si>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</si>
  <si>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</si>
  <si>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</si>
  <si>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</si>
  <si>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</si>
  <si>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</si>
  <si>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</si>
  <si>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</si>
  <si>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</si>
  <si>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</si>
  <si>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</si>
  <si>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</si>
  <si>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</si>
  <si>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</si>
  <si>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</si>
  <si>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</si>
  <si>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</si>
  <si>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</si>
  <si>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</si>
  <si>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</si>
  <si>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</si>
  <si>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</si>
  <si>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</si>
  <si>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</si>
  <si>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</si>
  <si>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</si>
  <si>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</si>
  <si>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</si>
  <si>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</si>
  <si>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</si>
  <si>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</si>
  <si>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</si>
  <si>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</si>
  <si>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</si>
  <si>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</si>
  <si>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</si>
  <si>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</si>
  <si>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</si>
  <si>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</si>
  <si>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</si>
  <si>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</si>
  <si>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</si>
  <si>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</si>
  <si>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</si>
  <si>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</si>
  <si>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</si>
  <si>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</si>
  <si>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</si>
  <si>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</si>
  <si>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</si>
  <si>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</si>
  <si>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</si>
  <si>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</si>
  <si>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</si>
  <si>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</si>
  <si>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</si>
  <si>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</si>
  <si>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</si>
  <si>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</si>
  <si>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</si>
  <si>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</si>
  <si>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</si>
  <si>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</si>
  <si>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</si>
  <si>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</si>
  <si>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</si>
  <si>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</si>
  <si>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</si>
  <si>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</si>
  <si>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</si>
  <si>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</si>
  <si>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</si>
  <si>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</si>
  <si>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</si>
  <si>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</si>
  <si>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</si>
  <si>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</si>
  <si>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</si>
  <si>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</si>
  <si>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</si>
  <si>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</si>
  <si>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</si>
  <si>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</si>
  <si>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</si>
  <si>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</si>
  <si>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</si>
  <si>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</si>
  <si>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</si>
  <si>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</si>
  <si>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</si>
  <si>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</si>
  <si>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</si>
  <si>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</si>
  <si>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</si>
  <si>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</si>
  <si>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</si>
  <si>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</si>
  <si>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</si>
  <si>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</si>
  <si>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</si>
  <si>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</si>
  <si>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</si>
  <si>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</si>
  <si>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</si>
  <si>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</si>
  <si>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</si>
  <si>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</si>
  <si>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</si>
  <si>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</si>
  <si>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</si>
  <si>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</si>
  <si>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</si>
  <si>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</si>
  <si>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</si>
  <si>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</si>
  <si>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</si>
  <si>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</si>
  <si>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</si>
  <si>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</si>
  <si>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</si>
  <si>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</si>
  <si>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</si>
  <si>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</si>
  <si>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</si>
  <si>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</si>
  <si>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</si>
  <si>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</si>
  <si>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</si>
  <si>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</si>
  <si>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</si>
  <si>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</si>
  <si>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</si>
  <si>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</si>
  <si>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</si>
  <si>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</si>
  <si>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</si>
  <si>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</si>
  <si>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</si>
  <si>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</si>
  <si>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</si>
  <si>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</si>
  <si>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</si>
  <si>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</si>
  <si>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</si>
  <si>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</si>
  <si>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</si>
  <si>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</si>
  <si>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</si>
  <si>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</si>
  <si>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</si>
  <si>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</si>
  <si>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</si>
  <si>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</si>
  <si>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</si>
  <si>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</si>
  <si>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</si>
  <si>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</si>
  <si>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</si>
  <si>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</si>
  <si>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</si>
  <si>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</si>
  <si>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</si>
  <si>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</si>
  <si>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</si>
  <si>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</si>
  <si>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</si>
  <si>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</si>
  <si>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</si>
  <si>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</si>
  <si>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</si>
  <si>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</si>
  <si>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</si>
  <si>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</si>
  <si>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</si>
  <si>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</si>
  <si>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</si>
  <si>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</si>
  <si>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</si>
  <si>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</si>
  <si>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</si>
  <si>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</si>
  <si>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</si>
  <si>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</si>
  <si>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</si>
  <si>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</si>
  <si>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</si>
  <si>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</si>
  <si>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</si>
  <si>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</si>
  <si>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</si>
  <si>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</si>
  <si>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</si>
  <si>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</si>
  <si>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</si>
  <si>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</si>
  <si>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</si>
  <si>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</si>
  <si>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</si>
  <si>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</si>
  <si>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</si>
  <si>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</si>
  <si>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</si>
  <si>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</si>
  <si>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</si>
  <si>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</si>
  <si>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</si>
  <si>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</si>
  <si>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</si>
  <si>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</si>
  <si>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</si>
  <si>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</si>
  <si>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</si>
  <si>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</si>
  <si>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</si>
  <si>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</si>
  <si>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</si>
  <si>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</si>
  <si>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</si>
  <si>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</si>
  <si>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</si>
  <si>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</si>
  <si>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</si>
  <si>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</si>
  <si>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</si>
  <si>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</si>
  <si>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</si>
  <si>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</si>
  <si>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</si>
  <si>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</si>
  <si>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</si>
  <si>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</si>
  <si>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</si>
  <si>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</si>
  <si>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</si>
  <si>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</si>
  <si>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</si>
  <si>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</si>
  <si>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</si>
  <si>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</si>
  <si>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</si>
  <si>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</si>
  <si>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</si>
  <si>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</si>
  <si>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</si>
  <si>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</si>
  <si>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</si>
  <si>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</si>
  <si>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</si>
  <si>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</si>
  <si>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</si>
  <si>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</si>
  <si>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</si>
  <si>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</si>
  <si>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</si>
  <si>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</si>
  <si>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</si>
  <si>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</si>
  <si>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</si>
  <si>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</si>
  <si>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</si>
  <si>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</si>
  <si>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</si>
  <si>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</si>
  <si>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</si>
  <si>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</si>
  <si>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</si>
  <si>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</si>
  <si>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</si>
  <si>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</si>
  <si>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</si>
  <si>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</si>
  <si>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</si>
  <si>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</si>
  <si>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</si>
  <si>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</si>
  <si>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</si>
  <si>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</si>
  <si>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</si>
  <si>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</si>
  <si>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</si>
  <si>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</si>
  <si>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</si>
  <si>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</si>
  <si>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</si>
  <si>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</si>
  <si>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</si>
  <si>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</si>
  <si>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</si>
  <si>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</si>
  <si>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</si>
  <si>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</si>
  <si>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</si>
  <si>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</si>
  <si>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</si>
  <si>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</si>
  <si>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</si>
  <si>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</si>
  <si>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</si>
  <si>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</si>
  <si>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</si>
  <si>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</si>
  <si>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</si>
  <si>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</si>
  <si>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</si>
  <si>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</si>
  <si>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</si>
  <si>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</si>
  <si>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</si>
  <si>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</si>
  <si>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</si>
  <si>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</si>
  <si>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</si>
  <si>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</si>
  <si>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</si>
  <si>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</si>
  <si>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</si>
  <si>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</si>
  <si>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</si>
  <si>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</si>
  <si>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</si>
  <si>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</si>
  <si>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</si>
  <si>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</si>
  <si>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</si>
  <si>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</si>
  <si>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</si>
  <si>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</si>
  <si>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</si>
  <si>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</si>
  <si>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</si>
  <si>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</si>
  <si>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</si>
  <si>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</si>
  <si>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</si>
  <si>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</si>
  <si>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</si>
  <si>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</si>
  <si>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</si>
  <si>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</si>
  <si>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</si>
  <si>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</si>
  <si>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</si>
  <si>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</si>
  <si>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</si>
  <si>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</si>
  <si>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</si>
  <si>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</si>
  <si>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</si>
  <si>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</si>
  <si>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</si>
  <si>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</si>
  <si>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</si>
  <si>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</si>
  <si>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</si>
  <si>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</si>
  <si>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</si>
  <si>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</si>
  <si>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</si>
  <si>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</si>
  <si>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</si>
  <si>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</si>
  <si>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</si>
  <si>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</si>
  <si>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</si>
  <si>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</si>
  <si>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</si>
  <si>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</si>
  <si>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</si>
  <si>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</si>
  <si>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</si>
  <si>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</si>
  <si>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</si>
  <si>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</si>
  <si>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</si>
  <si>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</si>
  <si>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</si>
  <si>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</si>
  <si>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</si>
  <si>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</si>
  <si>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</si>
  <si>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</si>
  <si>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</si>
  <si>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</si>
  <si>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</si>
  <si>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</si>
  <si>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</si>
  <si>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</si>
  <si>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</si>
  <si>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</si>
  <si>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</si>
  <si>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</si>
  <si>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</si>
  <si>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</si>
  <si>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</si>
  <si>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</si>
  <si>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</si>
  <si>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</si>
  <si>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</si>
  <si>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</si>
  <si>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</si>
  <si>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</si>
  <si>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</si>
  <si>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</si>
  <si>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</si>
  <si>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</si>
  <si>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</si>
  <si>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</si>
  <si>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</si>
  <si>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</si>
  <si>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</si>
  <si>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</si>
  <si>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</si>
  <si>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</si>
  <si>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</si>
  <si>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</si>
  <si>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</si>
  <si>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</si>
  <si>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</si>
  <si>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</si>
  <si>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</si>
  <si>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</si>
  <si>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</si>
  <si>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</si>
  <si>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</si>
  <si>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</si>
  <si>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</si>
  <si>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</si>
  <si>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</si>
  <si>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</si>
  <si>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</si>
  <si>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</si>
  <si>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</si>
  <si>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</si>
  <si>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</si>
  <si>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</si>
  <si>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</si>
  <si>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</si>
  <si>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</si>
  <si>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</si>
  <si>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</si>
  <si>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</si>
  <si>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</si>
  <si>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</si>
  <si>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</si>
  <si>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</si>
  <si>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</si>
  <si>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</si>
  <si>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</si>
  <si>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</si>
  <si>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</si>
  <si>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</si>
  <si>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</si>
  <si>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</si>
  <si>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</si>
  <si>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</si>
  <si>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</si>
  <si>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</si>
  <si>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</si>
  <si>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</si>
  <si>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</si>
  <si>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</si>
  <si>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</si>
  <si>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</si>
  <si>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</si>
  <si>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</si>
  <si>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</si>
  <si>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</si>
  <si>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</si>
  <si>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</si>
  <si>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</si>
  <si>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</si>
  <si>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</si>
  <si>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</si>
  <si>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</si>
  <si>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</si>
  <si>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</si>
  <si>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</si>
  <si>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</si>
  <si>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</si>
  <si>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</si>
  <si>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</si>
  <si>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</si>
  <si>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</si>
  <si>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</si>
  <si>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</si>
  <si>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</si>
  <si>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</si>
  <si>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</si>
  <si>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</si>
  <si>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</si>
  <si>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</si>
  <si>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</si>
  <si>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</si>
  <si>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</si>
  <si>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</si>
  <si>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</si>
  <si>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</si>
  <si>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</si>
  <si>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</si>
  <si>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</si>
  <si>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</si>
  <si>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</si>
  <si>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</si>
  <si>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</si>
  <si>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</si>
  <si>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</si>
  <si>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</si>
  <si>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</si>
  <si>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</si>
  <si>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</si>
  <si>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</si>
  <si>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</si>
  <si>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</si>
  <si>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</si>
  <si>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</si>
  <si>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</si>
  <si>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</si>
  <si>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</si>
  <si>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</si>
  <si>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</si>
  <si>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</si>
  <si>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</si>
  <si>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</si>
  <si>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</si>
  <si>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</si>
  <si>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</si>
  <si>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</si>
  <si>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</si>
  <si>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</si>
  <si>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</si>
  <si>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</si>
  <si>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</si>
  <si>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</si>
  <si>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</si>
  <si>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</si>
  <si>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</si>
  <si>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</si>
  <si>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</si>
  <si>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</si>
  <si>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</si>
  <si>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</si>
  <si>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</si>
  <si>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</si>
  <si>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</si>
  <si>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</si>
  <si>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</si>
  <si>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</si>
  <si>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</si>
  <si>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</si>
  <si>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</si>
  <si>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</si>
  <si>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</si>
  <si>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</si>
  <si>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</si>
  <si>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</si>
  <si>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</si>
  <si>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</si>
  <si>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</si>
  <si>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</si>
  <si>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</si>
  <si>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</si>
  <si>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</si>
  <si>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</si>
  <si>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</si>
  <si>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</si>
  <si>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</si>
  <si>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</si>
  <si>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</si>
  <si>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</si>
  <si>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</si>
  <si>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</si>
  <si>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</si>
  <si>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</si>
  <si>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</si>
  <si>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</si>
  <si>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</si>
  <si>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</si>
  <si>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</si>
  <si>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</si>
  <si>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</si>
  <si>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</si>
  <si>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</si>
  <si>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</si>
  <si>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</si>
  <si>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</si>
  <si>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</si>
  <si>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</si>
  <si>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</si>
  <si>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</si>
  <si>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</si>
  <si>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</si>
  <si>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</si>
  <si>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</si>
  <si>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</si>
  <si>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</si>
  <si>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</si>
  <si>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</si>
  <si>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</si>
  <si>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</si>
  <si>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</si>
  <si>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</si>
  <si>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</si>
  <si>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</si>
  <si>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</si>
  <si>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</si>
  <si>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</si>
  <si>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</si>
  <si>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</si>
  <si>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</si>
  <si>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</si>
  <si>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</si>
  <si>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</si>
  <si>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</si>
  <si>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</si>
  <si>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</si>
  <si>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</si>
  <si>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</si>
  <si>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</si>
  <si>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</si>
  <si>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</si>
  <si>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</si>
  <si>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</si>
  <si>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</si>
  <si>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</si>
  <si>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</si>
  <si>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</si>
  <si>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</si>
  <si>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</si>
  <si>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</si>
  <si>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</si>
  <si>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</si>
  <si>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</si>
  <si>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</si>
  <si>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</si>
  <si>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</si>
  <si>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</si>
  <si>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</si>
  <si>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</si>
  <si>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</si>
  <si>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</si>
  <si>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</si>
  <si>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</si>
  <si>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</si>
  <si>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</si>
  <si>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</si>
  <si>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</si>
  <si>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</si>
  <si>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</si>
  <si>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</si>
  <si>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</si>
  <si>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</si>
  <si>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</si>
  <si>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</si>
  <si>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</si>
  <si>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</si>
  <si>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</si>
  <si>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</si>
  <si>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</si>
  <si>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</si>
  <si>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</si>
  <si>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</si>
  <si>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</si>
  <si>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</si>
  <si>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</si>
  <si>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</si>
  <si>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</si>
  <si>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</si>
  <si>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</si>
  <si>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</si>
  <si>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</si>
  <si>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</si>
  <si>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</si>
  <si>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</si>
  <si>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</si>
  <si>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</si>
  <si>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</si>
  <si>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</si>
  <si>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</si>
  <si>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</si>
  <si>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</si>
  <si>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</si>
  <si>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</si>
  <si>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</si>
  <si>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</si>
  <si>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</si>
  <si>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</si>
  <si>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</si>
  <si>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</si>
  <si>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</si>
  <si>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</si>
  <si>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</si>
  <si>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</si>
  <si>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</si>
  <si>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</si>
  <si>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</si>
  <si>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</si>
  <si>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</si>
  <si>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</si>
  <si>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</si>
  <si>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</si>
  <si>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</si>
  <si>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</si>
  <si>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</si>
  <si>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</si>
  <si>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</si>
  <si>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</si>
  <si>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</si>
  <si>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</si>
  <si>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</si>
  <si>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</si>
  <si>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</si>
  <si>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</si>
  <si>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</si>
  <si>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</si>
  <si>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</si>
  <si>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</si>
  <si>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</si>
  <si>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</si>
  <si>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</si>
  <si>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</si>
  <si>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</si>
  <si>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</si>
  <si>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</si>
  <si>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</si>
  <si>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</si>
  <si>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</si>
  <si>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</si>
  <si>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</si>
  <si>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</si>
  <si>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</si>
  <si>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</si>
  <si>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</si>
  <si>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</si>
  <si>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</si>
  <si>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</si>
  <si>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</si>
  <si>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</si>
  <si>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</si>
  <si>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</si>
  <si>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</si>
  <si>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</si>
  <si>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</si>
  <si>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</si>
  <si>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</si>
  <si>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</si>
  <si>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</si>
  <si>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</si>
  <si>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</si>
  <si>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</si>
  <si>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</si>
  <si>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</si>
  <si>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</si>
  <si>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</si>
  <si>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</si>
  <si>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</si>
  <si>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</si>
  <si>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</si>
  <si>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</si>
  <si>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</si>
  <si>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</si>
  <si>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</si>
  <si>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</si>
  <si>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</si>
  <si>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</si>
  <si>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</si>
  <si>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</si>
  <si>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</si>
  <si>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</si>
  <si>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</si>
  <si>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</si>
  <si>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</si>
  <si>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</si>
  <si>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</si>
  <si>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</si>
  <si>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</si>
  <si>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</si>
  <si>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</si>
  <si>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</si>
  <si>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</si>
  <si>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</si>
  <si>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</si>
  <si>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</si>
  <si>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</si>
  <si>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</si>
  <si>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</si>
  <si>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</si>
  <si>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</si>
  <si>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</si>
  <si>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</si>
  <si>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</si>
  <si>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</si>
  <si>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</si>
  <si>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</si>
  <si>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</si>
  <si>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</si>
  <si>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</si>
  <si>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</si>
  <si>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</si>
  <si>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</si>
  <si>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</si>
  <si>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</si>
  <si>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</si>
  <si>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</si>
  <si>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</si>
  <si>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</si>
  <si>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</si>
  <si>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</si>
  <si>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</si>
  <si>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</si>
  <si>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</si>
  <si>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</si>
  <si>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</si>
  <si>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</si>
  <si>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</si>
  <si>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</si>
  <si>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</si>
  <si>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</si>
  <si>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</si>
  <si>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</si>
  <si>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</si>
  <si>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</si>
  <si>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</si>
  <si>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</si>
  <si>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</si>
  <si>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</si>
  <si>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</si>
  <si>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</si>
  <si>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</si>
  <si>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</si>
  <si>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</si>
  <si>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</si>
  <si>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</si>
  <si>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</si>
  <si>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</si>
  <si>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</si>
  <si>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</si>
  <si>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</si>
  <si>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</si>
  <si>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</si>
  <si>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</si>
  <si>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</si>
  <si>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</si>
  <si>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</si>
  <si>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</si>
  <si>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</si>
  <si>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</si>
  <si>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</si>
  <si>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</si>
  <si>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</si>
  <si>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</si>
  <si>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</si>
  <si>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</si>
  <si>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</si>
  <si>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</si>
  <si>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</si>
  <si>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</si>
  <si>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</si>
  <si>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</si>
  <si>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</si>
  <si>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</si>
  <si>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</si>
  <si>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</si>
  <si>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</si>
  <si>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</si>
  <si>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</si>
  <si>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</si>
  <si>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</si>
  <si>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</si>
  <si>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</si>
  <si>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</si>
  <si>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</si>
  <si>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</si>
  <si>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</si>
  <si>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</si>
  <si>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</si>
  <si>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</si>
  <si>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</si>
  <si>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</si>
  <si>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</si>
  <si>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</si>
  <si>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</si>
  <si>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</si>
  <si>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</si>
  <si>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</si>
  <si>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</si>
  <si>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</si>
  <si>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</si>
  <si>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</si>
  <si>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</si>
  <si>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</si>
  <si>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</si>
  <si>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</si>
  <si>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</si>
  <si>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</si>
  <si>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</si>
  <si>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</si>
  <si>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</si>
  <si>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</si>
  <si>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</si>
  <si>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</si>
  <si>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</si>
  <si>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</si>
  <si>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</si>
  <si>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</si>
  <si>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</si>
  <si>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</si>
  <si>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</si>
  <si>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</si>
  <si>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</si>
  <si>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</si>
  <si>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</si>
  <si>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</si>
  <si>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</si>
  <si>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</si>
  <si>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</si>
  <si>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</si>
  <si>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</si>
  <si>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</si>
  <si>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</si>
  <si>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</si>
  <si>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</si>
  <si>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</si>
  <si>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</si>
  <si>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</si>
  <si>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</si>
  <si>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</si>
  <si>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</si>
  <si>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</si>
  <si>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</si>
  <si>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</si>
  <si>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</si>
  <si>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</si>
  <si>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</si>
  <si>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</si>
  <si>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</si>
  <si>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</si>
  <si>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</si>
  <si>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</si>
  <si>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</si>
  <si>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</si>
  <si>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</si>
  <si>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</si>
  <si>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</si>
  <si>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</si>
  <si>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</si>
  <si>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</si>
  <si>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</si>
  <si>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</si>
  <si>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</si>
  <si>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</si>
  <si>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</si>
  <si>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</si>
  <si>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</si>
  <si>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</si>
  <si>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</si>
  <si>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</si>
  <si>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</si>
  <si>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</si>
  <si>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</si>
  <si>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</si>
  <si>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</si>
  <si>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</si>
  <si>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</si>
  <si>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</si>
  <si>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</si>
  <si>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</si>
  <si>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</si>
  <si>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</si>
  <si>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</si>
  <si>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</si>
  <si>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</si>
  <si>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</si>
  <si>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</si>
  <si>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</si>
  <si>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</si>
  <si>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</si>
  <si>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</si>
  <si>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</si>
  <si>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</si>
  <si>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</si>
  <si>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</si>
  <si>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</si>
  <si>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</si>
  <si>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</si>
  <si>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</si>
  <si>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</si>
  <si>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</si>
  <si>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</si>
  <si>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</si>
  <si>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</si>
  <si>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</si>
  <si>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</si>
  <si>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</si>
  <si>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</si>
  <si>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</si>
  <si>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</si>
  <si>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</si>
  <si>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</si>
  <si>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</si>
  <si>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</si>
  <si>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</si>
  <si>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</si>
  <si>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</si>
  <si>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</si>
  <si>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</si>
  <si>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</si>
  <si>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</si>
  <si>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</si>
  <si>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</si>
  <si>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</si>
  <si>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</si>
  <si>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</si>
  <si>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</si>
  <si>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</si>
  <si>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</si>
  <si>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</si>
  <si>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</si>
  <si>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</si>
  <si>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</si>
  <si>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</si>
  <si>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</si>
  <si>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</si>
  <si>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</si>
  <si>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</si>
  <si>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</si>
  <si>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</si>
  <si>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</si>
  <si>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</si>
  <si>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</si>
  <si>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</si>
  <si>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</si>
  <si>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</si>
  <si>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</si>
  <si>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</si>
  <si>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</si>
  <si>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</si>
  <si>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</si>
  <si>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</si>
  <si>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</si>
  <si>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</si>
  <si>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</si>
  <si>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</si>
  <si>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</si>
  <si>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</si>
  <si>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</si>
  <si>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</si>
  <si>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</si>
  <si>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</si>
  <si>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</si>
  <si>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</si>
  <si>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</si>
  <si>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</si>
  <si>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</si>
  <si>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</si>
  <si>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</si>
  <si>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</si>
  <si>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</si>
  <si>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</si>
  <si>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</si>
  <si>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</si>
  <si>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</si>
  <si>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</si>
  <si>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</si>
  <si>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</si>
  <si>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</si>
  <si>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</si>
  <si>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</si>
  <si>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</si>
  <si>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</si>
  <si>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</si>
  <si>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</si>
  <si>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</si>
  <si>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</si>
  <si>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</si>
  <si>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</si>
  <si>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</si>
  <si>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</si>
  <si>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</si>
  <si>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</si>
  <si>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</si>
  <si>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</si>
  <si>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</si>
  <si>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</si>
  <si>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</si>
  <si>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</si>
  <si>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</si>
  <si>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</si>
  <si>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</si>
  <si>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</si>
  <si>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</si>
  <si>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</si>
  <si>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</si>
  <si>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</si>
  <si>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</si>
  <si>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</si>
  <si>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</si>
  <si>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</si>
  <si>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</si>
  <si>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</si>
  <si>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</si>
  <si>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</si>
  <si>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</si>
  <si>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</si>
  <si>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</si>
  <si>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</si>
  <si>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</si>
  <si>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</si>
  <si>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</si>
  <si>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</si>
  <si>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</si>
  <si>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</si>
  <si>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</si>
  <si>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</si>
  <si>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</si>
  <si>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</si>
  <si>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</si>
  <si>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</si>
  <si>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</si>
  <si>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</si>
  <si>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</si>
  <si>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</si>
  <si>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</si>
  <si>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</si>
  <si>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</si>
  <si>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</si>
  <si>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</si>
  <si>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</si>
  <si>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</si>
  <si>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</si>
  <si>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</si>
  <si>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</si>
  <si>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</si>
  <si>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</si>
  <si>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</si>
  <si>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</si>
  <si>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</si>
  <si>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</si>
  <si>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</si>
  <si>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</si>
  <si>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</si>
  <si>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</si>
  <si>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</si>
  <si>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</si>
  <si>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</si>
  <si>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</si>
  <si>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</si>
  <si>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</si>
  <si>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</si>
  <si>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</si>
  <si>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</si>
  <si>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</si>
  <si>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</si>
  <si>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</si>
  <si>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</si>
  <si>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</si>
  <si>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</si>
  <si>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</si>
  <si>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</si>
  <si>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</si>
  <si>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</si>
  <si>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</si>
  <si>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</si>
  <si>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</si>
  <si>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</si>
  <si>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</si>
  <si>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</si>
  <si>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</si>
  <si>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</si>
  <si>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</si>
  <si>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</si>
  <si>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</si>
  <si>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</si>
  <si>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</si>
  <si>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</si>
  <si>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</si>
  <si>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</si>
  <si>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</si>
  <si>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</si>
  <si>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</si>
  <si>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</si>
  <si>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</si>
  <si>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</si>
  <si>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</si>
  <si>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</si>
  <si>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</si>
  <si>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</si>
  <si>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</si>
  <si>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</si>
  <si>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</si>
  <si>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</si>
  <si>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</si>
  <si>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</si>
  <si>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</si>
  <si>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</si>
  <si>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</si>
  <si>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</si>
  <si>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</si>
  <si>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</si>
  <si>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</si>
  <si>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</si>
  <si>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</si>
  <si>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</si>
  <si>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</si>
  <si>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</si>
  <si>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</si>
  <si>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</si>
  <si>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</si>
  <si>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</si>
  <si>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</si>
  <si>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</si>
  <si>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</si>
  <si>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</si>
  <si>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</si>
  <si>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</si>
  <si>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</si>
  <si>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</si>
  <si>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</si>
  <si>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</si>
  <si>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</si>
  <si>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</si>
  <si>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</si>
  <si>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</si>
  <si>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</si>
  <si>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</si>
  <si>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</si>
  <si>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</si>
  <si>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</si>
  <si>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</si>
  <si>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</si>
  <si>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</si>
  <si>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</si>
  <si>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</si>
  <si>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</si>
  <si>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</si>
  <si>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</si>
  <si>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</si>
  <si>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</si>
  <si>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</si>
  <si>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</si>
  <si>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</si>
  <si>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</si>
  <si>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</si>
  <si>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</si>
  <si>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</si>
  <si>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</si>
  <si>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</si>
  <si>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</si>
  <si>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</si>
  <si>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</si>
  <si>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</si>
  <si>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</si>
  <si>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</si>
  <si>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</si>
  <si>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</si>
  <si>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</si>
  <si>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</si>
  <si>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</si>
  <si>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</si>
  <si>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</si>
  <si>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</si>
  <si>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</si>
  <si>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</si>
  <si>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</si>
  <si>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</si>
  <si>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</si>
  <si>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</si>
  <si>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</si>
  <si>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</si>
  <si>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</si>
  <si>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</si>
  <si>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</si>
  <si>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</si>
  <si>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</si>
  <si>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</si>
  <si>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</si>
  <si>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</si>
  <si>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</si>
  <si>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</si>
  <si>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</si>
  <si>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</si>
  <si>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</si>
  <si>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</si>
  <si>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</si>
  <si>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</si>
  <si>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</si>
  <si>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</si>
  <si>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</si>
  <si>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</si>
  <si>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</si>
  <si>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</si>
  <si>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</si>
  <si>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</si>
  <si>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</si>
  <si>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</si>
  <si>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</si>
  <si>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</si>
  <si>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</si>
  <si>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</si>
  <si>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</si>
  <si>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</si>
  <si>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</si>
  <si>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</si>
  <si>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</si>
  <si>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</si>
  <si>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</si>
  <si>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</si>
  <si>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</si>
  <si>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</si>
  <si>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</si>
  <si>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</si>
  <si>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</si>
  <si>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</si>
  <si>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</si>
  <si>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</si>
  <si>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</si>
  <si>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</si>
  <si>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</si>
  <si>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</si>
  <si>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</si>
  <si>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</si>
  <si>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</si>
  <si>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</si>
  <si>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</si>
  <si>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</si>
  <si>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</si>
  <si>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</si>
  <si>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</si>
  <si>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</si>
  <si>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</si>
  <si>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</si>
  <si>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</si>
  <si>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</si>
  <si>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</si>
  <si>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</si>
  <si>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</si>
  <si>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</si>
  <si>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</si>
  <si>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</si>
  <si>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</si>
  <si>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</si>
  <si>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</si>
  <si>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</si>
  <si>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</si>
  <si>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</si>
  <si>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</si>
  <si>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</si>
  <si>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</si>
  <si>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</si>
  <si>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</si>
  <si>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</si>
  <si>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</si>
  <si>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</si>
  <si>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</si>
  <si>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</si>
  <si>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</si>
  <si>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</si>
  <si>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</si>
  <si>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</si>
  <si>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</si>
  <si>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</si>
  <si>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</si>
  <si>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</si>
  <si>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</si>
  <si>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</si>
  <si>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</si>
  <si>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</si>
  <si>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</si>
  <si>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</si>
  <si>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</si>
  <si>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</si>
  <si>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</si>
  <si>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</si>
  <si>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</si>
  <si>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</si>
  <si>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</si>
  <si>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</si>
  <si>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</si>
  <si>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</si>
  <si>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</si>
  <si>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</si>
  <si>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</si>
  <si>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</si>
  <si>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</si>
  <si>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</si>
  <si>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</si>
  <si>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</si>
  <si>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</si>
  <si>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</si>
  <si>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</si>
  <si>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</si>
  <si>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</si>
  <si>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</si>
  <si>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</si>
  <si>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</si>
  <si>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</si>
  <si>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</si>
  <si>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</si>
  <si>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</si>
  <si>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</si>
  <si>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</si>
  <si>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</si>
  <si>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</si>
  <si>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</si>
  <si>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</si>
  <si>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</si>
  <si>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</si>
  <si>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</si>
  <si>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</si>
  <si>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</si>
  <si>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</si>
  <si>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</si>
  <si>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</si>
  <si>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</si>
  <si>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</si>
  <si>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</si>
  <si>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</si>
  <si>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</si>
  <si>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</si>
  <si>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</si>
  <si>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</si>
  <si>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</si>
  <si>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</si>
  <si>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</si>
  <si>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</si>
  <si>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</si>
  <si>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</si>
  <si>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</si>
  <si>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</si>
  <si>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</si>
  <si>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</si>
  <si>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</si>
  <si>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</si>
  <si>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</si>
  <si>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</si>
  <si>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</si>
  <si>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</si>
  <si>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</si>
  <si>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</si>
  <si>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</si>
  <si>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</si>
  <si>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</si>
  <si>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</si>
  <si>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</si>
  <si>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</si>
  <si>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</si>
  <si>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</si>
  <si>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</si>
  <si>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</si>
  <si>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</si>
  <si>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</si>
  <si>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</si>
  <si>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</si>
  <si>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</si>
  <si>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</si>
  <si>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</si>
  <si>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</si>
  <si>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</si>
  <si>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</si>
  <si>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</si>
  <si>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</si>
  <si>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</si>
  <si>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</si>
  <si>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</si>
  <si>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</si>
  <si>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</si>
  <si>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</si>
  <si>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</si>
  <si>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</si>
  <si>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</si>
  <si>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</si>
  <si>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</si>
  <si>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</si>
  <si>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</si>
  <si>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</si>
  <si>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</si>
  <si>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</si>
  <si>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</si>
  <si>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</si>
  <si>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</si>
  <si>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</si>
  <si>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</si>
  <si>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</si>
  <si>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</si>
  <si>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</si>
  <si>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</si>
  <si>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</si>
  <si>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</si>
  <si>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</si>
  <si>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</si>
  <si>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</si>
  <si>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</si>
  <si>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</si>
  <si>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</si>
  <si>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</si>
  <si>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</si>
  <si>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</si>
  <si>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</si>
  <si>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</si>
  <si>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</si>
  <si>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</si>
  <si>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</si>
  <si>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</si>
  <si>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</si>
  <si>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</si>
  <si>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</si>
  <si>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</si>
  <si>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</si>
  <si>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</si>
  <si>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</si>
  <si>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</si>
  <si>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</si>
  <si>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</si>
  <si>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</si>
  <si>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</si>
  <si>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</si>
  <si>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</si>
  <si>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</si>
  <si>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</si>
  <si>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</si>
  <si>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</si>
  <si>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</si>
  <si>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</si>
  <si>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</si>
  <si>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</si>
  <si>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</si>
  <si>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</si>
  <si>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</si>
  <si>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</si>
  <si>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</si>
  <si>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</si>
  <si>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</si>
  <si>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</si>
  <si>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</si>
  <si>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</si>
  <si>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</si>
  <si>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</si>
  <si>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</si>
  <si>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</si>
  <si>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</si>
  <si>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</si>
  <si>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</si>
  <si>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</si>
  <si>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</si>
  <si>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</si>
  <si>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</si>
  <si>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</si>
  <si>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</si>
  <si>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</si>
  <si>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</si>
  <si>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</si>
  <si>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</si>
  <si>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</si>
  <si>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</si>
  <si>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</si>
  <si>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</si>
  <si>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</si>
  <si>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</si>
  <si>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</si>
  <si>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</si>
  <si>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</si>
  <si>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</si>
  <si>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</si>
  <si>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</si>
  <si>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</si>
  <si>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</si>
  <si>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</si>
  <si>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</si>
  <si>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</si>
  <si>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</si>
  <si>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</si>
  <si>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</si>
  <si>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</si>
  <si>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</si>
  <si>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</si>
  <si>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</si>
  <si>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</si>
  <si>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</si>
  <si>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</si>
  <si>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</si>
  <si>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</si>
  <si>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</si>
  <si>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</si>
  <si>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</si>
  <si>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</si>
  <si>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</si>
  <si>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</si>
  <si>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</si>
  <si>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</si>
  <si>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</si>
  <si>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</si>
  <si>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</si>
  <si>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</si>
  <si>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</si>
  <si>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</si>
  <si>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</si>
  <si>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</si>
  <si>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</si>
  <si>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</si>
  <si>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</si>
  <si>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</si>
  <si>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</si>
  <si>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</si>
  <si>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</si>
  <si>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</si>
  <si>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</si>
  <si>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</si>
  <si>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</si>
  <si>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</si>
  <si>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</si>
  <si>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</si>
  <si>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</si>
  <si>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</si>
  <si>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</si>
  <si>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</si>
  <si>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</si>
  <si>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</si>
  <si>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</si>
  <si>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</si>
  <si>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</si>
  <si>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</si>
  <si>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</si>
  <si>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</si>
  <si>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</si>
  <si>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</si>
  <si>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</si>
  <si>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</si>
  <si>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</si>
  <si>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</si>
  <si>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</si>
  <si>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</si>
  <si>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</si>
  <si>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</si>
  <si>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</si>
  <si>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</si>
  <si>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</si>
  <si>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</si>
  <si>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</si>
  <si>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</si>
  <si>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</si>
  <si>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</si>
  <si>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</si>
  <si>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</si>
  <si>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</si>
  <si>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</si>
  <si>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</si>
  <si>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</si>
  <si>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</si>
  <si>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</si>
  <si>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</si>
  <si>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</si>
  <si>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</si>
  <si>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</si>
  <si>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</si>
  <si>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</si>
  <si>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</si>
  <si>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</si>
  <si>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</si>
  <si>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</si>
  <si>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</si>
  <si>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</si>
  <si>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</si>
  <si>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</si>
  <si>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</si>
  <si>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</si>
  <si>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</si>
  <si>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</si>
  <si>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</si>
  <si>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</si>
  <si>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</si>
  <si>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</si>
  <si>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</si>
  <si>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</si>
  <si>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</si>
  <si>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</si>
  <si>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</si>
  <si>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</si>
  <si>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</si>
  <si>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</si>
  <si>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</si>
  <si>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</si>
  <si>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</si>
  <si>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</si>
  <si>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</si>
  <si>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</si>
  <si>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</si>
  <si>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</si>
  <si>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</si>
  <si>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</si>
  <si>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</si>
  <si>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</si>
  <si>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</si>
  <si>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</si>
  <si>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</si>
  <si>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</si>
  <si>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</si>
  <si>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</si>
  <si>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</si>
  <si>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</si>
  <si>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</si>
  <si>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</si>
  <si>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</si>
  <si>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</si>
  <si>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</si>
  <si>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</si>
  <si>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</si>
  <si>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</si>
  <si>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</si>
  <si>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</si>
  <si>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</si>
  <si>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</si>
  <si>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</si>
  <si>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</si>
  <si>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</si>
  <si>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</si>
  <si>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</si>
  <si>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</si>
  <si>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</si>
  <si>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</si>
  <si>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</si>
  <si>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</si>
  <si>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</si>
  <si>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</si>
  <si>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</si>
  <si>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</si>
  <si>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</si>
  <si>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</si>
  <si>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</si>
  <si>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</si>
  <si>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</si>
  <si>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</si>
  <si>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</si>
  <si>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</si>
  <si>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</si>
  <si>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</si>
  <si>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</si>
  <si>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</si>
  <si>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</si>
  <si>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</si>
  <si>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</si>
  <si>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</si>
  <si>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</si>
  <si>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</si>
  <si>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</si>
  <si>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</si>
  <si>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</si>
  <si>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</si>
  <si>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</si>
  <si>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</si>
  <si>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</si>
  <si>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</si>
  <si>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</si>
  <si>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</si>
  <si>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</si>
  <si>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</si>
  <si>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</si>
  <si>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</si>
  <si>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</si>
  <si>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</si>
  <si>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</si>
  <si>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</si>
  <si>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</si>
  <si>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</si>
  <si>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</si>
  <si>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</si>
  <si>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</si>
  <si>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</si>
  <si>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</si>
  <si>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</si>
  <si>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</si>
  <si>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</si>
  <si>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</si>
  <si>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</si>
  <si>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</si>
  <si>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</si>
  <si>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</si>
  <si>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</si>
  <si>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</si>
  <si>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</si>
  <si>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</si>
  <si>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</si>
  <si>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</si>
  <si>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</si>
  <si>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</si>
  <si>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</si>
  <si>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</si>
  <si>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</si>
  <si>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</si>
  <si>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</si>
  <si>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</si>
  <si>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</si>
  <si>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</si>
  <si>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</si>
  <si>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</si>
  <si>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</si>
  <si>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</si>
  <si>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</si>
  <si>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</si>
  <si>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</si>
  <si>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</si>
  <si>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</si>
  <si>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</si>
  <si>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</si>
  <si>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</si>
  <si>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</si>
  <si>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</si>
  <si>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</si>
  <si>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</si>
  <si>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</si>
  <si>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</si>
  <si>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</si>
  <si>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</si>
  <si>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</si>
  <si>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</si>
  <si>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</si>
  <si>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</si>
  <si>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</si>
  <si>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</si>
  <si>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</si>
  <si>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</si>
  <si>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</si>
  <si>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</si>
  <si>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</si>
  <si>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</si>
  <si>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</si>
  <si>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</si>
  <si>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</si>
  <si>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</si>
  <si>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</si>
  <si>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</si>
  <si>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</si>
  <si>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</si>
  <si>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</si>
  <si>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</si>
  <si>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</si>
  <si>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</si>
  <si>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</si>
  <si>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</si>
  <si>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</si>
  <si>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</si>
  <si>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</si>
  <si>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</si>
  <si>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</si>
  <si>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</si>
  <si>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</si>
  <si>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</si>
  <si>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</si>
  <si>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</si>
  <si>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</si>
  <si>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</si>
  <si>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</si>
  <si>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</si>
  <si>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</si>
  <si>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</si>
  <si>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</si>
  <si>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</si>
  <si>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</si>
  <si>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</si>
  <si>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</si>
  <si>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</si>
  <si>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</si>
  <si>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</si>
  <si>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</si>
  <si>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</si>
  <si>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</si>
  <si>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</si>
  <si>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</si>
  <si>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</si>
  <si>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</si>
  <si>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</si>
  <si>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</si>
  <si>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</si>
  <si>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</si>
  <si>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</si>
  <si>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</si>
  <si>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</si>
  <si>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</si>
  <si>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</si>
  <si>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</si>
  <si>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</si>
  <si>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</si>
  <si>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</si>
  <si>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</si>
  <si>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</si>
  <si>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</si>
  <si>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</si>
  <si>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</si>
  <si>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</si>
  <si>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</si>
  <si>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</si>
  <si>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</si>
  <si>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</si>
  <si>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</si>
  <si>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</si>
  <si>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</si>
  <si>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</si>
  <si>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</si>
  <si>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</si>
  <si>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</si>
  <si>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</si>
  <si>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</si>
  <si>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</si>
  <si>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</si>
  <si>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</si>
  <si>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</si>
  <si>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</si>
  <si>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</si>
  <si>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</si>
  <si>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</si>
  <si>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</si>
  <si>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</si>
  <si>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</si>
  <si>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</si>
  <si>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</si>
  <si>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</si>
  <si>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</si>
  <si>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</si>
  <si>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</si>
  <si>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</si>
  <si>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</si>
  <si>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</si>
  <si>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</si>
  <si>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</si>
  <si>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</si>
  <si>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</si>
  <si>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</si>
  <si>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</si>
  <si>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</si>
  <si>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</si>
  <si>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</si>
  <si>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</si>
  <si>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</si>
  <si>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</si>
  <si>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</si>
  <si>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</si>
  <si>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</si>
  <si>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</si>
  <si>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</si>
  <si>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</si>
  <si>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</si>
  <si>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</si>
  <si>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</si>
  <si>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</si>
  <si>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</si>
  <si>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</si>
  <si>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</si>
  <si>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</si>
  <si>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</si>
  <si>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</si>
  <si>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</si>
  <si>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</si>
  <si>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</si>
  <si>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</si>
  <si>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</si>
  <si>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</si>
  <si>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</si>
  <si>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</si>
  <si>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</si>
  <si>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</si>
  <si>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</si>
  <si>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</si>
  <si>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</si>
  <si>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</si>
  <si>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</si>
  <si>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</si>
  <si>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</si>
  <si>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</si>
  <si>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</si>
  <si>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</si>
  <si>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</si>
  <si>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</si>
  <si>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</si>
  <si>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</si>
  <si>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</si>
  <si>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</si>
  <si>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</si>
  <si>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</si>
  <si>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</si>
  <si>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</si>
  <si>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</si>
  <si>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</si>
  <si>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</si>
  <si>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</si>
  <si>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</si>
  <si>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</si>
  <si>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</si>
  <si>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</si>
  <si>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</si>
  <si>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</si>
  <si>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</si>
  <si>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</si>
  <si>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</si>
  <si>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</si>
  <si>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</si>
  <si>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</si>
  <si>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</si>
  <si>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</si>
  <si>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</si>
  <si>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</si>
  <si>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</si>
  <si>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</si>
  <si>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</si>
  <si>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</si>
  <si>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</si>
  <si>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</si>
  <si>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</si>
  <si>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</si>
  <si>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</si>
  <si>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</si>
  <si>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</si>
  <si>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</si>
  <si>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</si>
  <si>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</si>
  <si>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</si>
  <si>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</si>
  <si>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</si>
  <si>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</si>
  <si>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</si>
  <si>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</si>
  <si>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</si>
  <si>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</si>
  <si>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</si>
  <si>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</si>
  <si>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</si>
  <si>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</si>
  <si>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</si>
  <si>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</si>
  <si>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</si>
  <si>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</si>
  <si>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</si>
  <si>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</si>
  <si>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</si>
  <si>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</si>
  <si>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</si>
  <si>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</si>
  <si>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</si>
  <si>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</si>
  <si>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</si>
  <si>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</si>
  <si>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</si>
  <si>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</si>
  <si>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</si>
  <si>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</si>
  <si>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</si>
  <si>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</si>
  <si>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</si>
  <si>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</si>
  <si>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</si>
  <si>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</si>
  <si>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</si>
  <si>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</si>
  <si>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</si>
  <si>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</si>
  <si>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</si>
  <si>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</si>
  <si>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</si>
  <si>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</si>
  <si>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</si>
  <si>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</si>
  <si>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</si>
  <si>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</si>
  <si>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</si>
  <si>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</si>
  <si>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</si>
  <si>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</si>
  <si>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</si>
  <si>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</si>
  <si>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</si>
  <si>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</si>
  <si>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</si>
  <si>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</si>
  <si>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</si>
  <si>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</si>
  <si>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</si>
  <si>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</si>
  <si>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</si>
  <si>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</si>
  <si>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</si>
  <si>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</si>
  <si>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</si>
  <si>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</si>
  <si>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</si>
  <si>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</si>
  <si>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</si>
  <si>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</si>
  <si>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</si>
  <si>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</si>
  <si>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</si>
  <si>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</si>
  <si>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</si>
  <si>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</si>
  <si>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</si>
  <si>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</si>
  <si>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</si>
  <si>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</si>
  <si>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</si>
  <si>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</si>
  <si>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</si>
  <si>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</si>
  <si>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</si>
  <si>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</si>
  <si>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</si>
  <si>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</si>
  <si>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</si>
  <si>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</si>
  <si>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</si>
  <si>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</si>
  <si>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</si>
  <si>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</si>
  <si>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</si>
  <si>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</si>
  <si>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</si>
  <si>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</si>
  <si>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</si>
  <si>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</si>
  <si>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</si>
  <si>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</si>
  <si>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</si>
  <si>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</si>
  <si>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</si>
  <si>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</si>
  <si>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</si>
  <si>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</si>
  <si>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</si>
  <si>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</si>
  <si>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</si>
  <si>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</si>
  <si>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</si>
  <si>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</si>
  <si>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</si>
  <si>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</si>
  <si>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</si>
  <si>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</si>
  <si>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</si>
  <si>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</si>
  <si>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</si>
  <si>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</si>
  <si>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</si>
  <si>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</si>
  <si>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</si>
  <si>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</si>
  <si>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</si>
  <si>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</si>
  <si>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</si>
  <si>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</si>
  <si>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</si>
  <si>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</si>
  <si>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</si>
  <si>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</si>
  <si>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</si>
  <si>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</si>
  <si>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</si>
  <si>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</si>
  <si>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</si>
  <si>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</si>
  <si>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</si>
  <si>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</si>
  <si>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</si>
  <si>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</si>
  <si>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</si>
  <si>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</si>
  <si>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</si>
  <si>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</si>
  <si>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</si>
  <si>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</si>
  <si>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</si>
  <si>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</si>
  <si>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</si>
  <si>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</si>
  <si>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</si>
  <si>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</si>
  <si>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</si>
  <si>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</si>
  <si>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</si>
  <si>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</si>
  <si>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</si>
  <si>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</si>
  <si>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</si>
  <si>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</si>
  <si>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</si>
  <si>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</si>
  <si>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</si>
  <si>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</si>
  <si>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</si>
  <si>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</si>
  <si>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</si>
  <si>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</si>
  <si>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</si>
  <si>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</si>
  <si>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</si>
  <si>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</si>
  <si>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</si>
  <si>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</si>
  <si>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</si>
  <si>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</si>
  <si>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</si>
  <si>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</si>
  <si>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</si>
  <si>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</si>
  <si>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</si>
  <si>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</si>
  <si>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</si>
  <si>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</si>
  <si>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</si>
  <si>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</si>
  <si>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</si>
  <si>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</si>
  <si>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</si>
  <si>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</si>
  <si>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</si>
  <si>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</si>
  <si>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</si>
  <si>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</si>
  <si>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</si>
  <si>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</si>
  <si>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</si>
  <si>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</si>
  <si>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</si>
  <si>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</si>
  <si>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</si>
  <si>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</si>
  <si>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</si>
  <si>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</si>
  <si>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</si>
  <si>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</si>
  <si>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</si>
  <si>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</si>
  <si>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</si>
  <si>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</si>
  <si>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</si>
  <si>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</si>
  <si>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</si>
  <si>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</si>
  <si>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</si>
  <si>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</si>
  <si>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</si>
  <si>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</si>
  <si>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</si>
  <si>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</si>
  <si>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</si>
  <si>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</si>
  <si>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</si>
  <si>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</si>
  <si>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</si>
  <si>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</si>
  <si>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</si>
  <si>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</si>
  <si>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</si>
  <si>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</si>
  <si>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</si>
  <si>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</si>
  <si>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</si>
  <si>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</si>
  <si>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</si>
  <si>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</si>
  <si>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</si>
  <si>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</si>
  <si>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</si>
  <si>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</si>
  <si>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</si>
  <si>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</si>
  <si>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</si>
  <si>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</si>
  <si>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</si>
  <si>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</si>
  <si>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</si>
  <si>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</si>
  <si>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</si>
  <si>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</si>
  <si>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</si>
  <si>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</si>
  <si>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</si>
  <si>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</si>
  <si>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</si>
  <si>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</si>
  <si>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</si>
  <si>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</si>
  <si>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</si>
  <si>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</si>
  <si>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</si>
  <si>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</si>
  <si>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</si>
  <si>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</si>
  <si>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</si>
  <si>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</si>
  <si>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</si>
  <si>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</si>
  <si>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</si>
  <si>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</si>
  <si>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</si>
  <si>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</si>
  <si>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</si>
  <si>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</si>
  <si>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</si>
  <si>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</si>
  <si>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</si>
  <si>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</si>
  <si>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</si>
  <si>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</si>
  <si>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</si>
  <si>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</si>
  <si>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</si>
  <si>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</si>
  <si>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</si>
  <si>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</si>
  <si>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</si>
  <si>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</si>
  <si>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</si>
  <si>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</si>
  <si>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</si>
  <si>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</si>
  <si>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</si>
  <si>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</si>
  <si>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</si>
  <si>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</si>
  <si>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</si>
  <si>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</si>
  <si>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</si>
  <si>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</si>
  <si>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</si>
  <si>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</si>
  <si>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</si>
  <si>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</si>
  <si>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</si>
  <si>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</si>
  <si>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</si>
  <si>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</si>
  <si>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</si>
  <si>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</si>
  <si>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</si>
  <si>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</si>
  <si>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</si>
  <si>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</si>
  <si>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</si>
  <si>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</si>
  <si>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</si>
  <si>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</si>
  <si>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</si>
  <si>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</si>
  <si>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</si>
  <si>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</si>
  <si>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</si>
  <si>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</si>
  <si>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</si>
  <si>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</si>
  <si>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</si>
  <si>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</si>
  <si>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</si>
  <si>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</si>
  <si>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</si>
  <si>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</si>
  <si>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</si>
  <si>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</si>
  <si>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</si>
  <si>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</si>
  <si>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</si>
  <si>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</si>
  <si>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</si>
  <si>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</si>
  <si>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</si>
  <si>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</si>
  <si>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</si>
  <si>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</si>
  <si>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</si>
  <si>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</si>
  <si>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</si>
  <si>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</si>
  <si>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</si>
  <si>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</si>
  <si>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</si>
  <si>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</si>
  <si>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</si>
  <si>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</si>
  <si>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</si>
  <si>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</si>
  <si>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</si>
  <si>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</si>
  <si>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</si>
  <si>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</si>
  <si>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</si>
  <si>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</si>
  <si>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</si>
  <si>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</si>
  <si>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</si>
  <si>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</si>
  <si>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</si>
  <si>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</si>
  <si>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</si>
  <si>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</si>
  <si>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</si>
  <si>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</si>
  <si>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</si>
  <si>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</si>
  <si>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</si>
  <si>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</si>
  <si>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</si>
  <si>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</si>
  <si>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</si>
  <si>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</si>
  <si>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</si>
  <si>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</si>
  <si>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</si>
  <si>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</si>
  <si>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</si>
  <si>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</si>
  <si>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</si>
  <si>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</si>
  <si>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</si>
  <si>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</si>
  <si>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</si>
  <si>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</si>
  <si>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</si>
  <si>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</si>
  <si>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</si>
  <si>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</si>
  <si>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</si>
  <si>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</si>
  <si>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</si>
  <si>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</si>
  <si>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</si>
  <si>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</si>
  <si>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</si>
  <si>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</si>
  <si>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</si>
  <si>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</si>
  <si>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</si>
  <si>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</si>
  <si>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</si>
  <si>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</si>
  <si>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</si>
  <si>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</si>
  <si>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</si>
  <si>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</si>
  <si>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</si>
  <si>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</si>
  <si>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</si>
  <si>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</si>
  <si>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</si>
  <si>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</si>
  <si>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</si>
  <si>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</si>
  <si>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</si>
  <si>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</si>
  <si>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</si>
  <si>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</si>
  <si>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</si>
  <si>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</si>
  <si>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</si>
  <si>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</si>
  <si>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</si>
  <si>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</si>
  <si>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</si>
  <si>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</si>
  <si>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</si>
  <si>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</si>
  <si>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</si>
  <si>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</si>
  <si>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</si>
  <si>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</si>
  <si>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</si>
  <si>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</si>
  <si>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</si>
  <si>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</si>
  <si>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</si>
  <si>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</si>
  <si>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</si>
  <si>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</si>
  <si>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</si>
  <si>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</si>
  <si>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</si>
  <si>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</si>
  <si>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</si>
  <si>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</si>
  <si>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</si>
  <si>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</si>
  <si>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</si>
  <si>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</si>
  <si>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</si>
  <si>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</si>
  <si>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</si>
  <si>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</si>
  <si>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</si>
  <si>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</si>
  <si>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</si>
  <si>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</si>
  <si>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</si>
  <si>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</si>
  <si>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</si>
  <si>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</si>
  <si>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</si>
  <si>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</si>
  <si>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</si>
  <si>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</si>
  <si>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</si>
  <si>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</si>
  <si>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</si>
  <si>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</si>
  <si>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</si>
  <si>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</si>
  <si>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</si>
  <si>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</si>
  <si>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</si>
  <si>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</si>
  <si>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</si>
  <si>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</si>
  <si>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</si>
  <si>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</si>
  <si>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</si>
  <si>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</si>
  <si>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</si>
  <si>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</si>
  <si>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</si>
  <si>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</si>
  <si>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</si>
  <si>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</si>
  <si>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</si>
  <si>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</si>
  <si>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</si>
  <si>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</si>
  <si>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</si>
  <si>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</si>
  <si>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</si>
  <si>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</si>
  <si>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</si>
  <si>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</si>
  <si>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</si>
  <si>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</si>
  <si>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</si>
  <si>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</si>
  <si>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</si>
  <si>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</si>
  <si>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</si>
  <si>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</si>
  <si>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</si>
  <si>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</si>
  <si>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</si>
  <si>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</si>
  <si>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</si>
  <si>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</si>
  <si>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</si>
  <si>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</si>
  <si>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</si>
  <si>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</si>
  <si>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</si>
  <si>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</si>
  <si>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</si>
  <si>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</si>
  <si>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</si>
  <si>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</si>
  <si>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</si>
  <si>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</si>
  <si>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</si>
  <si>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</si>
  <si>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</si>
  <si>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</si>
  <si>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</si>
  <si>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</si>
  <si>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</si>
  <si>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</si>
  <si>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</si>
  <si>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</si>
  <si>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</si>
  <si>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</si>
  <si>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</si>
  <si>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</si>
  <si>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</si>
  <si>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</si>
  <si>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</si>
  <si>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</si>
  <si>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</si>
  <si>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</si>
  <si>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</si>
  <si>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</si>
  <si>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</si>
  <si>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</si>
  <si>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</si>
  <si>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</si>
  <si>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</si>
  <si>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</si>
  <si>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</si>
  <si>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</si>
  <si>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</si>
  <si>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</si>
  <si>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</si>
  <si>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</si>
  <si>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</si>
  <si>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</si>
  <si>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</si>
  <si>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</si>
  <si>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</si>
  <si>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</si>
  <si>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</si>
  <si>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</si>
  <si>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</si>
  <si>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</si>
  <si>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</si>
  <si>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</si>
  <si>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</si>
  <si>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</si>
  <si>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</si>
  <si>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</si>
  <si>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</si>
  <si>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</si>
  <si>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</si>
  <si>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</si>
  <si>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</si>
  <si>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</si>
  <si>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</si>
  <si>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</si>
  <si>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</si>
  <si>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</si>
  <si>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</si>
  <si>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</si>
  <si>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</si>
  <si>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</si>
  <si>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</si>
  <si>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</si>
  <si>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</si>
  <si>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</si>
  <si>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</si>
  <si>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</si>
  <si>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</si>
  <si>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</si>
  <si>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</si>
  <si>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</si>
  <si>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</si>
  <si>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</si>
  <si>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</si>
  <si>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</si>
  <si>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</si>
  <si>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</si>
  <si>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</si>
  <si>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</si>
  <si>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</si>
  <si>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</si>
  <si>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</si>
  <si>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</si>
  <si>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</si>
  <si>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</si>
  <si>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</si>
  <si>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</si>
  <si>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</si>
  <si>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</si>
  <si>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</si>
  <si>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</si>
  <si>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</si>
  <si>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</si>
  <si>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</si>
  <si>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</si>
  <si>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</si>
  <si>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</si>
  <si>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</si>
  <si>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</si>
  <si>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</si>
  <si>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</si>
  <si>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</si>
  <si>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</si>
  <si>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</si>
  <si>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</si>
  <si>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</si>
  <si>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</si>
  <si>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</si>
  <si>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</si>
  <si>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</si>
  <si>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</si>
  <si>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</si>
  <si>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</si>
  <si>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</si>
  <si>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</si>
  <si>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</si>
  <si>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</si>
  <si>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</si>
  <si>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</si>
  <si>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</si>
  <si>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</si>
  <si>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</si>
  <si>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</si>
  <si>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</si>
  <si>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</si>
  <si>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</si>
  <si>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</si>
  <si>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</si>
  <si>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</si>
  <si>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</si>
  <si>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</si>
  <si>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</si>
  <si>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</si>
  <si>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</si>
  <si>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</si>
  <si>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</si>
  <si>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</si>
  <si>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</si>
  <si>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</si>
  <si>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</si>
  <si>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</si>
  <si>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</si>
  <si>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</si>
  <si>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</si>
  <si>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</si>
  <si>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</si>
  <si>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</si>
  <si>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</si>
  <si>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</si>
  <si>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</si>
  <si>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</si>
  <si>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</si>
  <si>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</si>
  <si>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</si>
  <si>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</si>
  <si>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</si>
  <si>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</si>
  <si>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</si>
  <si>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</si>
  <si>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</si>
  <si>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</si>
  <si>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</si>
  <si>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</si>
  <si>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</si>
  <si>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</si>
  <si>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</si>
  <si>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</si>
  <si>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</si>
  <si>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</si>
  <si>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</si>
  <si>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</si>
  <si>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</si>
  <si>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</si>
  <si>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</si>
  <si>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</si>
  <si>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</si>
  <si>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</si>
  <si>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</si>
  <si>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</si>
  <si>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</si>
  <si>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</si>
  <si>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</si>
  <si>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</si>
  <si>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</si>
  <si>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</si>
  <si>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</si>
  <si>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</si>
  <si>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</si>
  <si>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</si>
  <si>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</si>
  <si>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</si>
  <si>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</si>
  <si>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</si>
  <si>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</si>
  <si>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</si>
  <si>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</si>
  <si>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</si>
  <si>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</si>
  <si>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</si>
  <si>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</si>
  <si>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</si>
  <si>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</si>
  <si>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</si>
  <si>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</si>
  <si>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</si>
  <si>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</si>
  <si>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</si>
  <si>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</si>
  <si>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</si>
  <si>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</si>
  <si>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</si>
  <si>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</si>
  <si>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</si>
  <si>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</si>
  <si>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</si>
  <si>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</si>
  <si>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</si>
  <si>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</si>
  <si>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</si>
  <si>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</si>
  <si>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</si>
  <si>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</si>
  <si>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</si>
  <si>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</si>
  <si>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</si>
  <si>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</si>
  <si>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</si>
  <si>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</si>
  <si>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</si>
  <si>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</si>
  <si>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</si>
  <si>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</si>
  <si>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</si>
  <si>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</si>
  <si>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</si>
  <si>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</si>
  <si>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</si>
  <si>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</si>
  <si>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</si>
  <si>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</si>
  <si>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</si>
  <si>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</si>
  <si>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</si>
  <si>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</si>
  <si>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</si>
  <si>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</si>
  <si>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</si>
  <si>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</si>
  <si>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</si>
  <si>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</si>
  <si>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</si>
  <si>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</si>
  <si>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</si>
  <si>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</si>
  <si>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</si>
  <si>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</si>
  <si>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</si>
  <si>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</si>
  <si>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</si>
  <si>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</si>
  <si>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</si>
  <si>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</si>
  <si>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</si>
  <si>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</si>
  <si>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</si>
  <si>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</si>
  <si>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</si>
  <si>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</si>
  <si>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</si>
  <si>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</si>
  <si>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</si>
  <si>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</si>
  <si>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</si>
  <si>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</si>
  <si>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</si>
  <si>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</si>
  <si>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</si>
  <si>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</si>
  <si>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</si>
  <si>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</si>
  <si>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</si>
  <si>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</si>
  <si>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</si>
  <si>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</si>
  <si>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</si>
  <si>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</si>
  <si>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</si>
  <si>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</si>
  <si>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</si>
  <si>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</si>
  <si>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</si>
  <si>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</si>
  <si>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</si>
  <si>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</si>
  <si>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</si>
  <si>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</si>
  <si>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</si>
  <si>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</si>
  <si>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</si>
  <si>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</si>
  <si>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</si>
  <si>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</si>
  <si>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</si>
  <si>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</si>
  <si>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</si>
  <si>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</si>
  <si>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</si>
  <si>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</si>
  <si>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</si>
  <si>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</si>
  <si>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</si>
  <si>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</si>
  <si>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</si>
  <si>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</si>
  <si>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</si>
  <si>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</si>
  <si>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</si>
  <si>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</si>
  <si>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</si>
  <si>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</si>
  <si>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</si>
  <si>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</si>
  <si>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</si>
  <si>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</si>
  <si>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</si>
  <si>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</si>
  <si>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</si>
  <si>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</si>
  <si>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</si>
  <si>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</si>
  <si>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</si>
  <si>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</si>
  <si>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</si>
  <si>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</si>
  <si>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</si>
  <si>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</si>
  <si>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</si>
  <si>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</si>
  <si>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</si>
  <si>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</si>
  <si>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</si>
  <si>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</si>
  <si>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</si>
  <si>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</si>
  <si>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</si>
  <si>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</si>
  <si>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</si>
  <si>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</si>
  <si>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</si>
  <si>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</si>
  <si>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</si>
  <si>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</si>
  <si>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</si>
  <si>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</si>
  <si>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</si>
  <si>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</si>
  <si>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</si>
  <si>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</si>
  <si>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</si>
  <si>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</si>
  <si>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</si>
  <si>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</si>
  <si>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</si>
  <si>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</si>
  <si>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</si>
  <si>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</si>
  <si>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</si>
  <si>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</si>
  <si>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</si>
  <si>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</si>
  <si>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</si>
  <si>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</si>
  <si>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</si>
  <si>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</si>
  <si>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</si>
  <si>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</si>
  <si>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</si>
  <si>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</si>
  <si>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</si>
  <si>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</si>
  <si>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</si>
  <si>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</si>
  <si>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</si>
  <si>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</si>
  <si>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</si>
  <si>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</si>
  <si>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</si>
  <si>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</si>
  <si>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</si>
  <si>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</si>
  <si>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</si>
  <si>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</si>
  <si>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</si>
  <si>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</si>
  <si>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</si>
  <si>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</si>
  <si>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</si>
  <si>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</si>
  <si>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</si>
  <si>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</si>
  <si>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</si>
  <si>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</si>
  <si>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</si>
  <si>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</si>
  <si>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</si>
  <si>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</si>
  <si>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</si>
  <si>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</si>
  <si>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</si>
  <si>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</si>
  <si>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</si>
  <si>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</si>
  <si>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</si>
  <si>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</si>
  <si>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</si>
  <si>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</si>
  <si>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</si>
  <si>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</si>
  <si>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</si>
  <si>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</si>
  <si>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</si>
  <si>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</si>
  <si>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</si>
  <si>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</si>
  <si>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</si>
  <si>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</si>
  <si>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</si>
  <si>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</si>
  <si>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</si>
  <si>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</si>
  <si>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</si>
  <si>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</si>
  <si>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</si>
  <si>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</si>
  <si>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</si>
  <si>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</si>
  <si>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</si>
  <si>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</si>
  <si>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</si>
  <si>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</si>
  <si>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</si>
  <si>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</si>
  <si>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</si>
  <si>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</si>
  <si>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</si>
  <si>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</si>
  <si>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</si>
  <si>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</si>
  <si>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</si>
  <si>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</si>
  <si>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</si>
  <si>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</si>
  <si>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</si>
  <si>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</si>
  <si>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</si>
  <si>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</si>
  <si>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</si>
  <si>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</si>
  <si>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</si>
  <si>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</si>
  <si>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</si>
  <si>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</si>
  <si>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</si>
  <si>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</si>
  <si>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</si>
  <si>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</si>
  <si>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</si>
  <si>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</si>
  <si>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</si>
  <si>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</si>
  <si>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</si>
  <si>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</si>
  <si>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</si>
  <si>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</si>
  <si>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</si>
  <si>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</si>
  <si>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</si>
  <si>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</si>
  <si>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</si>
  <si>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</si>
  <si>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</si>
  <si>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</si>
  <si>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</si>
  <si>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</si>
  <si>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</si>
  <si>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</si>
  <si>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</si>
  <si>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</si>
  <si>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</si>
  <si>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</si>
  <si>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</si>
  <si>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</si>
  <si>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</si>
  <si>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</si>
  <si>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</si>
  <si>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</si>
  <si>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</si>
  <si>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</si>
  <si>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</si>
  <si>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</si>
  <si>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</si>
  <si>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</si>
  <si>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</si>
  <si>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</si>
  <si>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</si>
  <si>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</si>
  <si>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</si>
  <si>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</si>
  <si>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</si>
  <si>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</si>
  <si>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</si>
  <si>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</si>
  <si>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</si>
  <si>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</si>
  <si>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</si>
  <si>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</si>
  <si>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</si>
  <si>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</si>
  <si>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</si>
  <si>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</si>
  <si>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</si>
  <si>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</si>
  <si>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</si>
  <si>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</si>
  <si>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</si>
  <si>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</si>
  <si>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</si>
  <si>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</si>
  <si>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</si>
  <si>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</si>
  <si>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</si>
  <si>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</si>
  <si>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</si>
  <si>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</si>
  <si>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</si>
  <si>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</si>
  <si>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</si>
  <si>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</si>
  <si>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</si>
  <si>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</si>
  <si>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</si>
  <si>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</si>
  <si>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</si>
  <si>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</si>
  <si>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</si>
  <si>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</si>
  <si>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</si>
  <si>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</si>
  <si>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</si>
  <si>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</si>
  <si>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</si>
  <si>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</si>
  <si>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</si>
  <si>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</si>
  <si>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</si>
  <si>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</si>
  <si>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</si>
  <si>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</si>
  <si>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</si>
  <si>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</si>
  <si>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</si>
  <si>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</si>
  <si>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</si>
  <si>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</si>
  <si>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</si>
  <si>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</si>
  <si>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</si>
  <si>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</si>
  <si>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</si>
  <si>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</si>
  <si>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</si>
  <si>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</si>
  <si>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</si>
  <si>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</si>
  <si>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</si>
  <si>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</si>
  <si>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</si>
  <si>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</si>
  <si>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</si>
  <si>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</si>
  <si>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</si>
  <si>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</si>
  <si>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</si>
  <si>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</si>
  <si>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</si>
  <si>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</si>
  <si>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</si>
  <si>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</si>
  <si>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</si>
  <si>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</si>
  <si>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</si>
  <si>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</si>
  <si>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</si>
  <si>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</si>
  <si>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</si>
  <si>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</si>
  <si>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</si>
  <si>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</si>
  <si>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</si>
  <si>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</si>
  <si>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</si>
  <si>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</si>
  <si>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</si>
  <si>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</si>
  <si>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</si>
  <si>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</si>
  <si>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</si>
  <si>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</si>
  <si>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</si>
  <si>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</si>
  <si>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</si>
  <si>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</si>
  <si>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</si>
  <si>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</si>
  <si>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</si>
  <si>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</si>
  <si>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</si>
  <si>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</si>
  <si>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</si>
  <si>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</si>
  <si>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</si>
  <si>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</si>
  <si>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</si>
  <si>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</si>
  <si>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</si>
  <si>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</si>
  <si>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</si>
  <si>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</si>
  <si>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</si>
  <si>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</si>
  <si>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</si>
  <si>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</si>
  <si>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</si>
  <si>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</si>
  <si>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</si>
  <si>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</si>
  <si>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</si>
  <si>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</si>
  <si>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</si>
  <si>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</si>
  <si>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</si>
  <si>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</si>
  <si>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</si>
  <si>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</si>
  <si>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</si>
  <si>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</si>
  <si>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</si>
  <si>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</si>
  <si>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</si>
  <si>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</si>
  <si>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</si>
  <si>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</si>
  <si>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</si>
  <si>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</si>
  <si>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</si>
  <si>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</si>
  <si>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</si>
  <si>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</si>
  <si>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</si>
  <si>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</si>
  <si>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</si>
  <si>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</si>
  <si>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</si>
  <si>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</si>
  <si>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</si>
  <si>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</si>
  <si>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</si>
  <si>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</si>
  <si>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</si>
  <si>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</si>
  <si>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</si>
  <si>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</si>
  <si>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</si>
  <si>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</si>
  <si>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</si>
  <si>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</si>
  <si>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</si>
  <si>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</si>
  <si>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</si>
  <si>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</si>
  <si>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</si>
  <si>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</si>
  <si>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</si>
  <si>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</si>
  <si>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</si>
  <si>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</si>
  <si>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</si>
  <si>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</si>
  <si>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</si>
  <si>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</si>
  <si>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</si>
  <si>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</si>
  <si>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</si>
  <si>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</si>
  <si>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</si>
  <si>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</si>
  <si>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</si>
  <si>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</si>
  <si>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</si>
  <si>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</si>
  <si>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</si>
  <si>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</si>
  <si>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</si>
  <si>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</si>
  <si>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</si>
  <si>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</si>
  <si>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</si>
  <si>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</si>
  <si>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</si>
  <si>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</si>
  <si>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</si>
  <si>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</si>
  <si>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</si>
  <si>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</si>
  <si>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</si>
  <si>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</si>
  <si>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</si>
  <si>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</si>
  <si>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</si>
  <si>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</si>
  <si>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</si>
  <si>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</si>
  <si>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</si>
  <si>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</si>
  <si>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</si>
  <si>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</si>
  <si>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</si>
  <si>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</si>
  <si>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</si>
  <si>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</si>
  <si>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</si>
  <si>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</si>
  <si>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</si>
  <si>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</si>
  <si>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</si>
  <si>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</si>
  <si>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</si>
  <si>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</si>
  <si>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</si>
  <si>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</si>
  <si>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</si>
  <si>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</si>
  <si>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</si>
  <si>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</si>
  <si>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</si>
  <si>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</si>
  <si>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</si>
  <si>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</si>
  <si>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</si>
  <si>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</si>
  <si>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</si>
  <si>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</si>
  <si>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</si>
  <si>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</si>
  <si>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</si>
  <si>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</si>
  <si>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</si>
  <si>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</si>
  <si>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</si>
  <si>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</si>
  <si>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</si>
  <si>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</si>
  <si>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</si>
  <si>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</si>
  <si>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</si>
  <si>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</si>
  <si>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</si>
  <si>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</si>
  <si>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</si>
  <si>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</si>
  <si>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</si>
  <si>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</si>
  <si>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</si>
  <si>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</si>
  <si>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</si>
  <si>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</si>
  <si>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</si>
  <si>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</si>
  <si>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</si>
  <si>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</si>
  <si>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</si>
  <si>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</si>
  <si>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</si>
  <si>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</si>
  <si>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</si>
  <si>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</si>
  <si>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</si>
  <si>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</si>
  <si>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</si>
  <si>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</si>
  <si>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</si>
  <si>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</si>
  <si>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</si>
  <si>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</si>
  <si>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</si>
  <si>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</si>
  <si>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</si>
  <si>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</si>
  <si>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</si>
  <si>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</si>
  <si>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</si>
  <si>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</si>
  <si>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</si>
  <si>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</si>
  <si>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</si>
  <si>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</si>
  <si>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</si>
  <si>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</si>
  <si>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</si>
  <si>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</si>
  <si>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</si>
  <si>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</si>
  <si>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</si>
  <si>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</si>
  <si>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</si>
  <si>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</si>
  <si>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</si>
  <si>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</si>
  <si>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</si>
  <si>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</si>
  <si>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</si>
  <si>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</si>
  <si>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</si>
  <si>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</si>
  <si>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</si>
  <si>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</si>
  <si>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</si>
  <si>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</si>
  <si>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</si>
  <si>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</si>
  <si>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</si>
  <si>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</si>
  <si>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</si>
  <si>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</si>
  <si>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</si>
  <si>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</si>
  <si>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</si>
  <si>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</si>
  <si>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</si>
  <si>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</si>
  <si>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</si>
  <si>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</si>
  <si>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</si>
  <si>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</si>
  <si>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</si>
  <si>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</si>
  <si>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</si>
  <si>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</si>
  <si>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</si>
  <si>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</si>
  <si>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</si>
  <si>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</si>
  <si>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</si>
  <si>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</si>
  <si>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</si>
  <si>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</si>
  <si>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</si>
  <si>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</si>
  <si>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</si>
  <si>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</si>
  <si>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</si>
  <si>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</si>
  <si>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</si>
  <si>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</si>
  <si>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</si>
  <si>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</si>
  <si>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</si>
  <si>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</si>
  <si>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</si>
  <si>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</si>
  <si>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</si>
  <si>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</si>
  <si>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</si>
  <si>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</si>
  <si>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</si>
  <si>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</si>
  <si>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</si>
  <si>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</si>
  <si>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</si>
  <si>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</si>
  <si>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</si>
  <si>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</si>
  <si>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</si>
  <si>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</si>
  <si>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</si>
  <si>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</si>
  <si>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</si>
  <si>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</si>
  <si>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</si>
  <si>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</si>
  <si>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</si>
  <si>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</si>
  <si>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</si>
  <si>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</si>
  <si>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</si>
  <si>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</si>
  <si>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</si>
  <si>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</si>
  <si>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</si>
  <si>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</si>
  <si>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</si>
  <si>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</si>
  <si>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</si>
  <si>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</si>
  <si>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</si>
  <si>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</si>
  <si>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</si>
  <si>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</si>
  <si>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</si>
  <si>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</si>
  <si>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</si>
  <si>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</si>
  <si>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</si>
  <si>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</si>
  <si>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</si>
  <si>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</si>
  <si>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</si>
  <si>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</si>
  <si>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</si>
  <si>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</si>
  <si>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</si>
  <si>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</si>
  <si>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</si>
  <si>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</si>
  <si>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</si>
  <si>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</si>
  <si>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</si>
  <si>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</si>
  <si>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</si>
  <si>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</si>
  <si>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</si>
  <si>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</si>
  <si>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</si>
  <si>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</si>
  <si>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</si>
  <si>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</si>
  <si>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</si>
  <si>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</si>
  <si>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</si>
  <si>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</si>
  <si>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</si>
  <si>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</si>
  <si>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</si>
  <si>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</si>
  <si>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</si>
  <si>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</si>
  <si>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</si>
  <si>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</si>
  <si>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</si>
  <si>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</si>
  <si>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</si>
  <si>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</si>
  <si>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</si>
  <si>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</si>
  <si>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</si>
  <si>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</si>
  <si>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</si>
  <si>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</si>
  <si>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</si>
  <si>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</si>
  <si>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</si>
  <si>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</si>
  <si>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</si>
  <si>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</si>
  <si>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</si>
  <si>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</si>
  <si>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</si>
  <si>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</si>
  <si>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</si>
  <si>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</si>
  <si>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</si>
  <si>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</si>
  <si>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</si>
  <si>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</si>
  <si>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</si>
  <si>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</si>
  <si>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</si>
  <si>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</si>
  <si>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</si>
  <si>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</si>
  <si>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</si>
  <si>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</si>
  <si>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</si>
  <si>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</si>
  <si>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</si>
  <si>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</si>
  <si>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</si>
  <si>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</si>
  <si>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</si>
  <si>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</si>
  <si>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</si>
  <si>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</si>
  <si>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</si>
  <si>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</si>
  <si>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</si>
  <si>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</si>
  <si>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</si>
  <si>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</si>
  <si>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</si>
  <si>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</si>
  <si>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</si>
  <si>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</si>
  <si>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</si>
  <si>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</si>
  <si>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</si>
  <si>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</si>
  <si>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</si>
  <si>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</si>
  <si>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</si>
  <si>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</si>
  <si>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</si>
  <si>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</si>
  <si>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</si>
  <si>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</si>
  <si>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</si>
  <si>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</si>
  <si>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</si>
  <si>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</si>
  <si>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</si>
  <si>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</si>
  <si>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</si>
  <si>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</si>
  <si>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</si>
  <si>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</si>
  <si>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</si>
  <si>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</si>
  <si>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</si>
  <si>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</si>
  <si>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</si>
  <si>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</si>
  <si>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</si>
  <si>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</si>
  <si>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</si>
  <si>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</si>
  <si>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</si>
  <si>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</si>
  <si>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</si>
  <si>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</si>
  <si>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</si>
  <si>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</si>
  <si>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</si>
  <si>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</si>
  <si>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</si>
  <si>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</si>
  <si>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</si>
  <si>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</si>
  <si>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</si>
  <si>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</si>
  <si>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</si>
  <si>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</si>
  <si>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</si>
  <si>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</si>
  <si>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</si>
  <si>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</si>
  <si>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</si>
  <si>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</si>
  <si>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</si>
  <si>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</si>
  <si>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</si>
  <si>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</si>
  <si>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</si>
  <si>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</si>
  <si>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</si>
  <si>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</si>
  <si>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</si>
  <si>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</si>
  <si>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</si>
  <si>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</si>
  <si>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</si>
  <si>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</si>
  <si>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</si>
  <si>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</si>
  <si>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</si>
  <si>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</si>
  <si>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</si>
  <si>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</si>
  <si>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</si>
  <si>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</si>
  <si>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</si>
  <si>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</si>
  <si>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</si>
  <si>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</si>
  <si>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</si>
  <si>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</si>
  <si>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</si>
  <si>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</si>
  <si>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</si>
  <si>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</si>
  <si>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</si>
  <si>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</si>
  <si>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</si>
  <si>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</si>
  <si>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</si>
  <si>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</si>
  <si>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</si>
  <si>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</si>
  <si>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</si>
  <si>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</si>
  <si>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</si>
  <si>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</si>
  <si>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</si>
  <si>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</si>
  <si>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</si>
  <si>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</si>
  <si>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</si>
  <si>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</si>
  <si>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</si>
  <si>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</si>
  <si>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</si>
  <si>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</si>
  <si>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</si>
  <si>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</si>
  <si>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</si>
  <si>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</si>
  <si>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</si>
  <si>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</si>
  <si>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</si>
  <si>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</si>
  <si>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</si>
  <si>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</si>
  <si>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</si>
  <si>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</si>
  <si>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</si>
  <si>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</si>
  <si>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</si>
  <si>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</si>
  <si>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</si>
  <si>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</si>
  <si>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</si>
  <si>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</si>
  <si>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</si>
  <si>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</si>
  <si>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</si>
  <si>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</si>
  <si>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</si>
  <si>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</si>
  <si>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</si>
  <si>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</si>
  <si>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</si>
  <si>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</si>
  <si>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</si>
  <si>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</si>
  <si>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</si>
  <si>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</si>
  <si>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</si>
  <si>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</si>
  <si>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</si>
  <si>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</si>
  <si>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</si>
  <si>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</si>
  <si>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</si>
  <si>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</si>
  <si>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</si>
  <si>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</si>
  <si>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</si>
  <si>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</si>
  <si>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</si>
  <si>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</si>
  <si>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</si>
  <si>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</si>
  <si>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</si>
  <si>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</si>
  <si>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</si>
  <si>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</si>
  <si>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</si>
  <si>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</si>
  <si>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</si>
  <si>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</si>
  <si>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</si>
  <si>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</si>
  <si>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</si>
  <si>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</si>
  <si>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</si>
  <si>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</si>
  <si>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</si>
  <si>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</si>
  <si>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</si>
  <si>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</si>
  <si>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</si>
  <si>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</si>
  <si>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</si>
  <si>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</si>
  <si>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</si>
  <si>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</si>
  <si>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</si>
  <si>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</si>
  <si>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</si>
  <si>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</si>
  <si>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</si>
  <si>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</si>
  <si>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</si>
  <si>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</si>
  <si>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</si>
  <si>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</si>
  <si>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</si>
  <si>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</si>
  <si>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</si>
  <si>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</si>
  <si>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</si>
  <si>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</si>
  <si>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</si>
  <si>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</si>
  <si>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</si>
  <si>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</si>
  <si>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</si>
  <si>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</si>
  <si>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</si>
  <si>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</si>
  <si>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</si>
  <si>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</si>
  <si>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</si>
  <si>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</si>
  <si>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</si>
  <si>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</si>
  <si>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</si>
  <si>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</si>
  <si>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</si>
  <si>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</si>
  <si>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</si>
  <si>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</si>
  <si>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</si>
  <si>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</si>
  <si>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</si>
  <si>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</si>
  <si>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</si>
  <si>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</si>
  <si>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</si>
  <si>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</si>
  <si>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</si>
  <si>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</si>
  <si>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</si>
  <si>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</si>
  <si>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</si>
  <si>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</si>
  <si>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</si>
  <si>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</si>
  <si>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</si>
  <si>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</si>
  <si>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</si>
  <si>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</si>
  <si>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</si>
  <si>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</si>
  <si>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</si>
  <si>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</si>
  <si>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</si>
  <si>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</si>
  <si>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</si>
  <si>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</si>
  <si>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</si>
  <si>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</si>
  <si>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</si>
  <si>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</si>
  <si>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</si>
  <si>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</si>
  <si>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</si>
  <si>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</si>
  <si>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</si>
  <si>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</si>
  <si>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</si>
  <si>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</si>
  <si>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</si>
  <si>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</si>
  <si>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</si>
  <si>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</si>
  <si>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</si>
  <si>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</si>
  <si>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</si>
  <si>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</si>
  <si>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</si>
  <si>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</si>
  <si>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</si>
  <si>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</si>
  <si>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</si>
  <si>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</si>
  <si>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</si>
  <si>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</si>
  <si>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</si>
  <si>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</si>
  <si>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</si>
  <si>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</si>
  <si>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</si>
  <si>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</si>
  <si>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</si>
  <si>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</si>
  <si>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</si>
  <si>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</si>
  <si>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</si>
  <si>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</si>
  <si>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</si>
  <si>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</si>
  <si>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</si>
  <si>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</si>
  <si>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</si>
  <si>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</si>
  <si>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</si>
  <si>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</si>
  <si>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</si>
  <si>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</si>
  <si>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</si>
  <si>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</si>
  <si>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</si>
  <si>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</si>
  <si>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</si>
  <si>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</si>
  <si>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</si>
  <si>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</si>
  <si>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</si>
  <si>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</si>
  <si>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</si>
  <si>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</si>
  <si>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</si>
  <si>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</si>
  <si>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</si>
  <si>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</si>
  <si>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</si>
  <si>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</si>
  <si>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</si>
  <si>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</si>
  <si>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</si>
  <si>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</si>
  <si>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</si>
  <si>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</si>
  <si>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</si>
  <si>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</si>
  <si>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</si>
  <si>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</si>
  <si>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</si>
  <si>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</si>
  <si>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</si>
  <si>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</si>
  <si>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</si>
  <si>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</si>
  <si>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</si>
  <si>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</si>
  <si>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</si>
  <si>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</si>
  <si>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</si>
  <si>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</si>
  <si>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</si>
  <si>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</si>
  <si>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</si>
  <si>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</si>
  <si>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</si>
  <si>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</si>
  <si>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</si>
  <si>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</si>
  <si>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</si>
  <si>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</si>
  <si>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</si>
  <si>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</si>
  <si>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</si>
  <si>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</si>
  <si>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</si>
  <si>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</si>
  <si>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</si>
  <si>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</si>
  <si>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</si>
  <si>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</si>
  <si>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</si>
  <si>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</si>
  <si>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</si>
  <si>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</si>
  <si>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</si>
  <si>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</si>
  <si>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</si>
  <si>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</si>
  <si>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</si>
  <si>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</si>
  <si>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</si>
  <si>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</si>
  <si>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</si>
  <si>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</si>
  <si>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</si>
  <si>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</si>
  <si>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</si>
  <si>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</si>
  <si>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</si>
  <si>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</si>
  <si>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</si>
  <si>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</si>
  <si>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</si>
  <si>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</si>
  <si>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</si>
  <si>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</si>
  <si>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</si>
  <si>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</si>
  <si>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</si>
  <si>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</si>
  <si>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</si>
  <si>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</si>
  <si>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</si>
  <si>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</si>
  <si>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</si>
  <si>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</si>
  <si>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</si>
  <si>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</si>
  <si>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</si>
  <si>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</si>
  <si>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</si>
  <si>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</si>
  <si>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</si>
  <si>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</si>
  <si>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</si>
  <si>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</si>
  <si>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</si>
  <si>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</si>
  <si>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</si>
  <si>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</si>
  <si>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</si>
  <si>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</si>
  <si>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</si>
  <si>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</si>
  <si>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</si>
  <si>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</si>
  <si>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</si>
  <si>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</si>
  <si>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</si>
  <si>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</si>
  <si>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</si>
  <si>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</si>
  <si>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</si>
  <si>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</si>
  <si>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</si>
  <si>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</si>
  <si>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</si>
  <si>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</si>
  <si>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</si>
  <si>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</si>
  <si>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</si>
  <si>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</si>
  <si>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</si>
  <si>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</si>
  <si>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</si>
  <si>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</si>
  <si>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</si>
  <si>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</si>
  <si>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</si>
  <si>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</si>
  <si>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</si>
  <si>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</si>
  <si>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</si>
  <si>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</si>
  <si>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</si>
  <si>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</si>
  <si>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</si>
  <si>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</si>
  <si>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</si>
  <si>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</si>
  <si>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</si>
  <si>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</si>
  <si>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</si>
  <si>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</si>
  <si>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</si>
  <si>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</si>
  <si>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</si>
  <si>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</si>
  <si>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</si>
  <si>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</si>
  <si>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</si>
  <si>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</si>
  <si>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</si>
  <si>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</si>
  <si>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</si>
  <si>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</si>
  <si>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</si>
  <si>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</si>
  <si>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</si>
  <si>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</si>
  <si>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</si>
  <si>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</si>
  <si>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</si>
  <si>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</si>
  <si>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</si>
  <si>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</si>
  <si>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</si>
  <si>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</si>
  <si>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</si>
  <si>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</si>
  <si>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</si>
  <si>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</si>
  <si>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</si>
  <si>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</si>
  <si>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</si>
  <si>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</si>
  <si>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</si>
  <si>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</si>
  <si>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</si>
  <si>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</si>
  <si>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</si>
  <si>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</si>
  <si>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</si>
  <si>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</si>
  <si>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</si>
  <si>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</si>
  <si>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</si>
  <si>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</si>
  <si>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</si>
  <si>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</si>
  <si>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</si>
  <si>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</si>
  <si>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</si>
  <si>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</si>
  <si>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</si>
  <si>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</si>
  <si>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</si>
  <si>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</si>
  <si>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</si>
  <si>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</si>
  <si>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</si>
  <si>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</si>
  <si>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</si>
  <si>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</si>
  <si>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</si>
  <si>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</si>
  <si>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</si>
  <si>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</si>
  <si>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</si>
  <si>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</si>
  <si>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</si>
  <si>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</si>
  <si>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</si>
  <si>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</si>
  <si>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</si>
  <si>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</si>
  <si>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</si>
  <si>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</si>
  <si>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</si>
  <si>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</si>
  <si>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</si>
  <si>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</si>
  <si>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</si>
  <si>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</si>
  <si>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</si>
  <si>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</si>
  <si>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</si>
  <si>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</si>
  <si>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</si>
  <si>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</si>
  <si>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</si>
  <si>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</si>
  <si>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</si>
  <si>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</si>
  <si>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</si>
  <si>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</si>
  <si>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</si>
  <si>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</si>
  <si>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</si>
  <si>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</si>
  <si>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</si>
  <si>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</si>
  <si>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</si>
  <si>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</si>
  <si>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</si>
  <si>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</si>
  <si>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</si>
  <si>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</si>
  <si>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</si>
  <si>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</si>
  <si>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</si>
  <si>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</si>
  <si>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</si>
  <si>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</si>
  <si>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</si>
  <si>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</si>
  <si>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</si>
  <si>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</si>
  <si>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</si>
  <si>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</si>
  <si>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</si>
  <si>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</si>
  <si>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</si>
  <si>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</si>
  <si>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</si>
  <si>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</si>
  <si>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</si>
  <si>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</si>
  <si>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</si>
  <si>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</si>
  <si>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</si>
  <si>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</si>
  <si>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</si>
  <si>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</si>
  <si>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</si>
  <si>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</si>
  <si>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</si>
  <si>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</si>
  <si>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</si>
  <si>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</si>
  <si>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</si>
  <si>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</si>
  <si>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</si>
  <si>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</si>
  <si>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</si>
  <si>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</si>
  <si>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</si>
  <si>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</si>
  <si>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</si>
  <si>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</si>
  <si>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</si>
  <si>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</si>
  <si>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</si>
  <si>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</si>
  <si>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</si>
  <si>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</si>
  <si>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</si>
  <si>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</si>
  <si>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</si>
  <si>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</si>
  <si>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</si>
  <si>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</si>
  <si>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</si>
  <si>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</si>
  <si>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</si>
  <si>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</si>
  <si>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</si>
  <si>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</si>
  <si>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</si>
  <si>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</si>
  <si>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</si>
  <si>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</si>
  <si>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</si>
  <si>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</si>
  <si>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</si>
  <si>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</si>
  <si>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</si>
  <si>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</si>
  <si>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</si>
  <si>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</si>
  <si>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</si>
  <si>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</si>
  <si>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</si>
  <si>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</si>
  <si>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</si>
  <si>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</si>
  <si>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</si>
  <si>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</si>
  <si>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</si>
  <si>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</si>
  <si>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</si>
  <si>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</si>
  <si>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</si>
  <si>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</si>
  <si>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</si>
  <si>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</si>
  <si>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</si>
  <si>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</si>
  <si>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</si>
  <si>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</si>
  <si>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</si>
  <si>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</si>
  <si>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</si>
  <si>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</si>
  <si>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</si>
  <si>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</si>
  <si>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</si>
  <si>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</si>
  <si>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</si>
  <si>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</si>
  <si>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</si>
  <si>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</si>
  <si>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</si>
  <si>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</si>
  <si>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</si>
  <si>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</si>
  <si>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</si>
  <si>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</si>
  <si>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</si>
  <si>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</si>
  <si>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</si>
  <si>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</si>
  <si>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</si>
  <si>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</si>
  <si>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</si>
  <si>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</si>
  <si>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</si>
  <si>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</si>
  <si>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</si>
  <si>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</si>
  <si>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</si>
  <si>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</si>
  <si>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</si>
  <si>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</si>
  <si>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</si>
  <si>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</si>
  <si>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</si>
  <si>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</si>
  <si>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</si>
  <si>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</si>
  <si>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</si>
  <si>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</si>
  <si>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</si>
  <si>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</si>
  <si>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</si>
  <si>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</si>
  <si>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</si>
  <si>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</si>
  <si>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</si>
  <si>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</si>
  <si>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</si>
  <si>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</si>
  <si>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</si>
  <si>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</si>
  <si>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</si>
  <si>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</si>
  <si>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</si>
  <si>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</si>
  <si>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</si>
  <si>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</si>
  <si>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</si>
  <si>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</si>
  <si>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</si>
  <si>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</si>
  <si>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</si>
  <si>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</si>
  <si>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</si>
  <si>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</si>
  <si>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</si>
  <si>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</si>
  <si>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</si>
  <si>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</si>
  <si>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</si>
  <si>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</si>
  <si>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</si>
  <si>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</si>
  <si>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</si>
  <si>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</si>
  <si>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</si>
  <si>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</si>
  <si>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</si>
  <si>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</si>
  <si>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</si>
  <si>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</si>
  <si>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</si>
  <si>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</si>
  <si>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</si>
  <si>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</si>
  <si>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</si>
  <si>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</si>
  <si>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</si>
  <si>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</si>
  <si>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</si>
  <si>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</si>
  <si>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</si>
  <si>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</si>
  <si>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</si>
  <si>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</si>
  <si>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</si>
  <si>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</si>
  <si>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</si>
  <si>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</si>
  <si>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</si>
  <si>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</si>
  <si>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</si>
  <si>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</si>
  <si>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</si>
  <si>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</si>
  <si>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</si>
  <si>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</si>
  <si>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</si>
  <si>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</si>
  <si>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</si>
  <si>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</si>
  <si>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</si>
  <si>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</si>
  <si>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</si>
  <si>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</si>
  <si>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</si>
  <si>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</si>
  <si>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</si>
  <si>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</si>
  <si>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</si>
  <si>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</si>
  <si>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</si>
  <si>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</si>
  <si>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</si>
  <si>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</si>
  <si>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</si>
  <si>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</si>
  <si>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</si>
  <si>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</si>
  <si>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</si>
  <si>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</si>
  <si>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</si>
  <si>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</si>
  <si>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</si>
  <si>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</si>
  <si>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</si>
  <si>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</si>
  <si>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</si>
  <si>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</si>
  <si>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</si>
  <si>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</si>
  <si>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</si>
  <si>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</si>
  <si>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</si>
  <si>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</si>
  <si>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</si>
  <si>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</si>
  <si>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</si>
  <si>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</si>
  <si>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</si>
  <si>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</si>
  <si>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</si>
  <si>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</si>
  <si>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</si>
  <si>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</si>
  <si>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</si>
  <si>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</si>
  <si>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</si>
  <si>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</si>
  <si>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</si>
  <si>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</si>
  <si>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</si>
  <si>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</si>
  <si>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</si>
  <si>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</si>
  <si>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</si>
  <si>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</si>
  <si>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</si>
  <si>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</si>
  <si>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</si>
  <si>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</si>
  <si>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</si>
  <si>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</si>
  <si>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</si>
  <si>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</si>
  <si>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</si>
  <si>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</si>
  <si>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</si>
  <si>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</si>
  <si>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</si>
  <si>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</si>
  <si>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</si>
  <si>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</si>
  <si>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</si>
  <si>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</si>
  <si>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</si>
  <si>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</si>
  <si>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</si>
  <si>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</si>
  <si>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</si>
  <si>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</si>
  <si>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</si>
  <si>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</si>
  <si>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</si>
  <si>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</si>
  <si>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</si>
  <si>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</si>
  <si>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</si>
  <si>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</si>
  <si>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</si>
  <si>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</si>
  <si>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</si>
  <si>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</si>
  <si>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</si>
  <si>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</si>
  <si>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</si>
  <si>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</si>
  <si>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</si>
  <si>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</si>
  <si>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</si>
  <si>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</si>
  <si>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</si>
  <si>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</si>
  <si>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</si>
  <si>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</si>
  <si>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</si>
  <si>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</si>
  <si>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</si>
  <si>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</si>
  <si>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</si>
  <si>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</si>
  <si>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</si>
  <si>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</si>
  <si>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</si>
  <si>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</si>
  <si>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</si>
  <si>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</si>
  <si>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</si>
  <si>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</si>
  <si>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</si>
  <si>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</si>
  <si>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</si>
  <si>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</si>
  <si>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</si>
  <si>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</si>
  <si>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</si>
  <si>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</si>
  <si>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</si>
  <si>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</si>
  <si>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</si>
  <si>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</si>
  <si>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</si>
  <si>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</si>
  <si>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</si>
  <si>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</si>
  <si>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</si>
  <si>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</si>
  <si>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</si>
  <si>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</si>
  <si>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</si>
  <si>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</si>
  <si>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</si>
  <si>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</si>
  <si>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</si>
  <si>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</si>
  <si>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</si>
  <si>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</si>
  <si>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</si>
  <si>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</si>
  <si>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</si>
  <si>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</si>
  <si>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</si>
  <si>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</si>
  <si>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</si>
  <si>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</si>
  <si>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</si>
  <si>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</si>
  <si>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</si>
  <si>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</si>
  <si>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</si>
  <si>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</si>
  <si>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</si>
  <si>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</si>
  <si>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</si>
  <si>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</si>
  <si>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</si>
  <si>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</si>
  <si>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</si>
  <si>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</si>
  <si>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</si>
  <si>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</si>
  <si>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</si>
  <si>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</si>
  <si>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</si>
  <si>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</si>
  <si>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</si>
  <si>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</si>
  <si>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</si>
  <si>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</si>
  <si>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</si>
  <si>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</si>
  <si>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</si>
  <si>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</si>
  <si>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</si>
  <si>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</si>
  <si>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</si>
  <si>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</si>
  <si>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</si>
  <si>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</si>
  <si>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</si>
  <si>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</si>
  <si>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</si>
  <si>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</si>
  <si>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</si>
  <si>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</si>
  <si>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</si>
  <si>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</si>
  <si>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</si>
  <si>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</si>
  <si>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</si>
  <si>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</si>
  <si>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</si>
  <si>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</si>
  <si>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</si>
  <si>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</si>
  <si>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</si>
  <si>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</si>
  <si>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</si>
  <si>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</si>
  <si>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</si>
  <si>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</si>
  <si>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</si>
  <si>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</si>
  <si>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</si>
  <si>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</si>
  <si>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</si>
  <si>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</si>
  <si>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</si>
  <si>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</si>
  <si>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</si>
  <si>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</si>
  <si>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</si>
  <si>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</si>
  <si>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</si>
  <si>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</si>
  <si>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</si>
  <si>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</si>
  <si>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</si>
  <si>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</si>
  <si>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</si>
  <si>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</si>
  <si>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</si>
  <si>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</si>
  <si>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</si>
  <si>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</si>
  <si>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</si>
  <si>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</si>
  <si>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</si>
  <si>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</si>
  <si>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</si>
  <si>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</si>
  <si>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</si>
  <si>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</si>
  <si>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</si>
  <si>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</si>
  <si>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</si>
  <si>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</si>
  <si>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</si>
  <si>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</si>
  <si>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</si>
  <si>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</si>
  <si>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</si>
  <si>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</si>
  <si>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</si>
  <si>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</si>
  <si>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</si>
  <si>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</si>
  <si>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</si>
  <si>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</si>
  <si>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</si>
  <si>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</si>
  <si>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</si>
  <si>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</si>
  <si>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</si>
  <si>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</si>
  <si>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</si>
  <si>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</si>
  <si>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</si>
  <si>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</si>
  <si>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</si>
  <si>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</si>
  <si>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</si>
  <si>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</si>
  <si>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</si>
  <si>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</si>
  <si>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</si>
  <si>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</si>
  <si>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</si>
  <si>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</si>
  <si>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</si>
  <si>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</si>
  <si>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</si>
  <si>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</si>
  <si>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</si>
  <si>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</si>
  <si>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</si>
  <si>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</si>
  <si>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</si>
  <si>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</si>
  <si>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</si>
  <si>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</si>
  <si>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</si>
  <si>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</si>
  <si>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</si>
  <si>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</si>
  <si>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</si>
  <si>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</si>
  <si>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</si>
  <si>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</si>
  <si>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</si>
  <si>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</si>
  <si>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</si>
  <si>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</si>
  <si>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</si>
  <si>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</si>
  <si>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</si>
  <si>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</si>
  <si>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</si>
  <si>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</si>
  <si>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</si>
  <si>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</si>
  <si>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</si>
  <si>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</si>
  <si>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</si>
  <si>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</si>
  <si>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</si>
  <si>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</si>
  <si>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</si>
  <si>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</si>
  <si>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</si>
  <si>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</si>
  <si>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</si>
  <si>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</si>
  <si>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</si>
  <si>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</si>
  <si>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</si>
  <si>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</si>
  <si>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</si>
  <si>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</si>
  <si>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</si>
  <si>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</si>
  <si>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</si>
  <si>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</si>
  <si>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</si>
  <si>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</si>
  <si>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</si>
  <si>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</si>
  <si>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</si>
  <si>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</si>
  <si>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</si>
  <si>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</si>
  <si>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</si>
  <si>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</si>
  <si>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</si>
  <si>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</si>
  <si>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</si>
  <si>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</si>
  <si>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</si>
  <si>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</si>
  <si>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</si>
  <si>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</si>
  <si>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</si>
  <si>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</si>
  <si>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</si>
  <si>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</si>
  <si>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</si>
  <si>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</si>
  <si>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</si>
  <si>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</si>
  <si>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</si>
  <si>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</si>
  <si>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</si>
  <si>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</si>
  <si>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</si>
  <si>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</si>
  <si>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</si>
  <si>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</si>
  <si>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</si>
  <si>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</si>
  <si>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</si>
  <si>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</si>
  <si>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</si>
  <si>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</si>
  <si>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</si>
  <si>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</si>
  <si>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</si>
  <si>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</si>
  <si>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</si>
  <si>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</si>
  <si>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</si>
  <si>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</si>
  <si>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</si>
  <si>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</si>
  <si>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</si>
  <si>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</si>
  <si>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</si>
  <si>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</si>
  <si>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</si>
  <si>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</si>
  <si>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</si>
  <si>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</si>
  <si>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</si>
  <si>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</si>
  <si>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</si>
  <si>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</si>
  <si>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</si>
  <si>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</si>
  <si>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</si>
  <si>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</si>
  <si>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</si>
  <si>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</si>
  <si>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</si>
  <si>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</si>
  <si>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</si>
  <si>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</si>
  <si>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</si>
  <si>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</si>
  <si>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</si>
  <si>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</si>
  <si>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</si>
  <si>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</si>
  <si>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</si>
  <si>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</si>
  <si>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</si>
  <si>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</si>
  <si>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</si>
  <si>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</si>
  <si>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</si>
  <si>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</si>
  <si>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</si>
  <si>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</si>
  <si>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</si>
  <si>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</si>
  <si>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</si>
  <si>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</si>
  <si>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</si>
  <si>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</si>
  <si>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</si>
  <si>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</si>
  <si>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</si>
  <si>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</si>
  <si>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</si>
  <si>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</si>
  <si>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</si>
  <si>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</si>
  <si>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</si>
  <si>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</si>
  <si>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</si>
  <si>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</si>
  <si>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</si>
  <si>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</si>
  <si>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</si>
  <si>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</si>
  <si>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</si>
  <si>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</si>
  <si>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</si>
  <si>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</si>
  <si>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</si>
  <si>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</si>
  <si>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</si>
  <si>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</si>
  <si>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</si>
  <si>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</si>
  <si>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</si>
  <si>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</si>
  <si>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</si>
  <si>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</si>
  <si>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</si>
  <si>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</si>
  <si>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</si>
  <si>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</si>
  <si>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</si>
  <si>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</si>
  <si>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</si>
  <si>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</si>
  <si>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</si>
  <si>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</si>
  <si>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</si>
  <si>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</si>
  <si>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</si>
  <si>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</si>
  <si>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</si>
  <si>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</si>
  <si>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</si>
  <si>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</si>
  <si>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</si>
  <si>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</si>
  <si>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</si>
  <si>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</si>
  <si>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</si>
  <si>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</si>
  <si>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</si>
  <si>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</si>
  <si>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</si>
  <si>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</si>
  <si>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</si>
  <si>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</si>
  <si>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</si>
  <si>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</si>
  <si>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</si>
  <si>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</si>
  <si>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</si>
  <si>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</si>
  <si>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</si>
  <si>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</si>
  <si>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</si>
  <si>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</si>
  <si>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</si>
  <si>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</si>
  <si>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</si>
  <si>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</si>
  <si>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</si>
  <si>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</si>
  <si>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</si>
  <si>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</si>
  <si>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</si>
  <si>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</si>
  <si>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</si>
  <si>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</si>
  <si>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</si>
  <si>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</si>
  <si>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</si>
  <si>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</si>
  <si>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</si>
  <si>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</si>
  <si>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</si>
  <si>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</si>
  <si>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</si>
  <si>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</si>
  <si>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</si>
  <si>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</si>
  <si>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</si>
  <si>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</si>
  <si>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</si>
  <si>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</si>
  <si>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</si>
  <si>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</si>
  <si>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</si>
  <si>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</si>
  <si>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</si>
  <si>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</si>
  <si>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</si>
  <si>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</si>
  <si>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</si>
  <si>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</si>
  <si>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</si>
  <si>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</si>
  <si>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</si>
  <si>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</si>
  <si>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</si>
  <si>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</si>
  <si>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</si>
  <si>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</si>
  <si>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</si>
  <si>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</si>
  <si>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</si>
  <si>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</si>
  <si>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</si>
  <si>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</si>
  <si>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</si>
  <si>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</si>
  <si>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</si>
  <si>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</si>
  <si>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</si>
  <si>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</si>
  <si>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</si>
  <si>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</si>
  <si>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</si>
  <si>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</si>
  <si>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</si>
  <si>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</si>
  <si>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</si>
  <si>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</si>
  <si>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</si>
  <si>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</si>
  <si>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</si>
  <si>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</si>
  <si>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</si>
  <si>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</si>
  <si>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</si>
  <si>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</si>
  <si>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</si>
  <si>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</si>
  <si>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</si>
  <si>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</si>
  <si>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</si>
  <si>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</si>
  <si>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</si>
  <si>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</si>
  <si>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</si>
  <si>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</si>
  <si>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</si>
  <si>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</si>
  <si>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</si>
  <si>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</si>
  <si>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</si>
  <si>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</si>
  <si>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</si>
  <si>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</si>
  <si>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</si>
  <si>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</si>
  <si>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</si>
  <si>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</si>
  <si>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</si>
  <si>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</si>
  <si>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</si>
  <si>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</si>
  <si>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</si>
  <si>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</si>
  <si>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</si>
  <si>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</si>
  <si>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</si>
  <si>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</si>
  <si>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</si>
  <si>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</si>
  <si>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</si>
  <si>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</si>
  <si>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</si>
  <si>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</si>
  <si>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</si>
  <si>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</si>
  <si>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</si>
  <si>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</si>
  <si>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</si>
  <si>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</si>
  <si>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</si>
  <si>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</si>
  <si>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</si>
  <si>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</si>
  <si>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</si>
  <si>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</si>
  <si>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</si>
  <si>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</si>
  <si>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</si>
  <si>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</si>
  <si>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</si>
  <si>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</si>
  <si>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</si>
  <si>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</si>
  <si>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</si>
  <si>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</si>
  <si>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</si>
  <si>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</si>
  <si>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</si>
  <si>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</si>
  <si>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</si>
  <si>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</si>
  <si>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</si>
  <si>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</si>
  <si>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</si>
  <si>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</si>
  <si>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</si>
  <si>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</si>
  <si>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</si>
  <si>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</si>
  <si>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</si>
  <si>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</si>
  <si>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</si>
  <si>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</si>
  <si>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</si>
  <si>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</si>
  <si>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</si>
  <si>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</si>
  <si>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</si>
  <si>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</si>
  <si>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</si>
  <si>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</si>
  <si>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</si>
  <si>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</si>
  <si>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</si>
  <si>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</si>
  <si>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</si>
  <si>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</si>
  <si>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</si>
  <si>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</si>
  <si>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</si>
  <si>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</si>
  <si>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</si>
  <si>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</si>
  <si>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</si>
  <si>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</si>
  <si>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</si>
  <si>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</si>
  <si>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</si>
  <si>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</si>
  <si>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</si>
  <si>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</si>
  <si>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</si>
  <si>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</si>
  <si>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</si>
  <si>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</si>
  <si>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</si>
  <si>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</si>
  <si>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</si>
  <si>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</si>
  <si>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</si>
  <si>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</si>
  <si>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</si>
  <si>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</si>
  <si>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</si>
  <si>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</si>
  <si>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</si>
  <si>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</si>
  <si>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</si>
  <si>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</si>
  <si>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</si>
  <si>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</si>
  <si>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</si>
  <si>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</si>
  <si>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</si>
  <si>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</si>
  <si>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</si>
  <si>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</si>
  <si>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</si>
  <si>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</si>
  <si>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</si>
  <si>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</si>
  <si>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</si>
  <si>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</si>
  <si>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</si>
  <si>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</si>
  <si>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</si>
  <si>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</si>
  <si>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</si>
  <si>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</si>
  <si>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</si>
  <si>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</si>
  <si>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</si>
  <si>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</si>
  <si>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</si>
  <si>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</si>
  <si>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</si>
  <si>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</si>
  <si>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</si>
  <si>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</si>
  <si>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</si>
  <si>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</si>
  <si>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</si>
  <si>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</si>
  <si>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</si>
  <si>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</si>
  <si>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</si>
  <si>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</si>
  <si>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</si>
  <si>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</si>
  <si>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</si>
  <si>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</si>
  <si>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</si>
  <si>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</si>
  <si>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</si>
  <si>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</si>
  <si>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</si>
  <si>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</si>
  <si>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</si>
  <si>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</si>
  <si>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</si>
  <si>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</si>
  <si>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</si>
  <si>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</si>
  <si>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</si>
  <si>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</si>
  <si>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</si>
  <si>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</si>
  <si>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</si>
  <si>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</si>
  <si>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</si>
  <si>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</si>
  <si>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</si>
  <si>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</si>
  <si>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</si>
  <si>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</si>
  <si>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</si>
  <si>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</si>
  <si>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</si>
  <si>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</si>
  <si>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</si>
  <si>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</si>
  <si>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</si>
  <si>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</si>
  <si>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</si>
  <si>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</si>
  <si>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</si>
  <si>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</si>
  <si>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</si>
  <si>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</si>
  <si>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</si>
  <si>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</si>
  <si>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</si>
  <si>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</si>
  <si>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</si>
  <si>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</si>
  <si>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</si>
  <si>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</si>
  <si>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</si>
  <si>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</si>
  <si>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</si>
  <si>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</si>
  <si>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</si>
  <si>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</si>
  <si>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</si>
  <si>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</si>
  <si>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</si>
  <si>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</si>
  <si>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</si>
  <si>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</si>
  <si>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</si>
  <si>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</si>
  <si>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</si>
  <si>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</si>
  <si>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</si>
  <si>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</si>
  <si>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</si>
  <si>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</si>
  <si>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</si>
  <si>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</si>
  <si>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</si>
  <si>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</si>
  <si>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</si>
  <si>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</si>
  <si>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</si>
  <si>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</si>
  <si>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</si>
  <si>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</si>
  <si>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</si>
  <si>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</si>
  <si>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</si>
  <si>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</si>
  <si>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</si>
  <si>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</si>
  <si>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</si>
  <si>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</si>
  <si>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</si>
  <si>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</si>
  <si>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</si>
  <si>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</si>
  <si>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</si>
  <si>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</si>
  <si>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</si>
  <si>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</si>
  <si>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</si>
  <si>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</si>
  <si>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</si>
  <si>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</si>
  <si>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</si>
  <si>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</si>
  <si>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</si>
  <si>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</si>
  <si>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</si>
  <si>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</si>
  <si>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</si>
  <si>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</si>
  <si>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</si>
  <si>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</si>
  <si>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</si>
  <si>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</si>
  <si>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</si>
  <si>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</si>
  <si>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</si>
  <si>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</si>
  <si>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</si>
  <si>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</si>
  <si>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</si>
  <si>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</si>
  <si>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</si>
  <si>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</si>
  <si>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</si>
  <si>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</si>
  <si>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</si>
  <si>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</si>
  <si>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</si>
  <si>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</si>
  <si>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</si>
  <si>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</si>
  <si>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</si>
  <si>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</si>
  <si>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</si>
  <si>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</si>
  <si>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</si>
  <si>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</si>
  <si>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</si>
  <si>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</si>
  <si>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</si>
  <si>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</si>
  <si>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</si>
  <si>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</si>
  <si>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</si>
  <si>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</si>
  <si>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</si>
  <si>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</si>
  <si>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</si>
  <si>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</si>
  <si>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</si>
  <si>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</si>
  <si>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</si>
  <si>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</si>
  <si>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</si>
  <si>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</si>
  <si>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</si>
  <si>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</si>
  <si>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</si>
  <si>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</si>
  <si>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</si>
  <si>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</si>
  <si>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</si>
  <si>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</si>
  <si>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</si>
  <si>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</si>
  <si>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</si>
  <si>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</si>
  <si>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</si>
  <si>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</si>
  <si>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</si>
  <si>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</si>
  <si>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</si>
  <si>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</si>
  <si>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</si>
  <si>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</si>
  <si>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</si>
  <si>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</si>
  <si>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</si>
  <si>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</si>
  <si>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</si>
  <si>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</si>
  <si>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</si>
  <si>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</si>
  <si>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</si>
  <si>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</si>
  <si>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</si>
  <si>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</si>
  <si>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</si>
  <si>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</si>
  <si>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</si>
  <si>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</si>
  <si>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</si>
  <si>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</si>
  <si>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</si>
  <si>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</si>
  <si>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</si>
  <si>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</si>
  <si>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</si>
  <si>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</si>
  <si>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</si>
  <si>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</si>
  <si>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</si>
  <si>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</si>
  <si>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</si>
  <si>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</si>
  <si>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</si>
  <si>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</si>
  <si>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</si>
  <si>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</si>
  <si>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</si>
  <si>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</si>
  <si>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</si>
  <si>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</si>
  <si>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</si>
  <si>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</si>
  <si>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</si>
  <si>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</si>
  <si>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</si>
  <si>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</si>
  <si>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</si>
  <si>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</si>
  <si>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</si>
  <si>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</si>
  <si>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</si>
  <si>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</si>
  <si>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</si>
  <si>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</si>
  <si>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</si>
  <si>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</si>
  <si>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</si>
  <si>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</si>
  <si>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</si>
  <si>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</si>
  <si>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</si>
  <si>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</si>
  <si>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</si>
  <si>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</si>
  <si>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</si>
  <si>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</si>
  <si>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</si>
  <si>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</si>
  <si>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</si>
  <si>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</si>
  <si>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</si>
  <si>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</si>
  <si>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</si>
  <si>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</si>
  <si>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</si>
  <si>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</si>
  <si>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</si>
  <si>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</si>
  <si>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</si>
  <si>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</si>
  <si>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</si>
  <si>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</si>
  <si>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</si>
  <si>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</si>
  <si>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</si>
  <si>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</si>
  <si>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</si>
  <si>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</si>
  <si>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</si>
  <si>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</si>
  <si>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</si>
  <si>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</si>
  <si>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</si>
  <si>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</si>
  <si>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</si>
  <si>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</si>
  <si>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</si>
  <si>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</si>
  <si>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</si>
  <si>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</si>
  <si>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</si>
  <si>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</si>
  <si>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</si>
  <si>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</si>
  <si>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</si>
  <si>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</si>
  <si>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</si>
  <si>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</si>
  <si>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</si>
  <si>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</si>
  <si>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</si>
  <si>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</si>
  <si>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</si>
  <si>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</si>
  <si>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</si>
  <si>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</si>
  <si>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</si>
  <si>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</si>
  <si>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</si>
  <si>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</si>
  <si>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</si>
  <si>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</si>
  <si>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</si>
  <si>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</si>
  <si>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</si>
  <si>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</si>
  <si>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</si>
  <si>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</si>
  <si>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</si>
  <si>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</si>
  <si>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</si>
  <si>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</si>
  <si>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</si>
  <si>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</si>
  <si>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</si>
  <si>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</si>
  <si>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</si>
  <si>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</si>
  <si>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</si>
  <si>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</si>
  <si>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</si>
  <si>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</si>
  <si>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</si>
  <si>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</si>
  <si>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</si>
  <si>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</si>
  <si>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</si>
  <si>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</si>
  <si>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</si>
  <si>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</si>
  <si>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</si>
  <si>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</si>
  <si>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</si>
  <si>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</si>
  <si>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</si>
  <si>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</si>
  <si>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</si>
  <si>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</si>
  <si>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</si>
  <si>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</si>
  <si>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</si>
  <si>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</si>
  <si>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</si>
  <si>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</si>
  <si>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</si>
  <si>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</si>
  <si>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</si>
  <si>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</si>
  <si>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</si>
  <si>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</si>
  <si>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</si>
  <si>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</si>
  <si>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</si>
  <si>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</si>
  <si>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</si>
  <si>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</si>
  <si>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</si>
  <si>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</si>
  <si>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</si>
  <si>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</si>
  <si>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</si>
  <si>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</si>
  <si>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</si>
  <si>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</si>
  <si>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</si>
  <si>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</si>
  <si>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</si>
  <si>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</si>
  <si>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</si>
  <si>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</si>
  <si>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</si>
  <si>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</si>
  <si>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</si>
  <si>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</si>
  <si>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</si>
  <si>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</si>
  <si>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</si>
  <si>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</si>
  <si>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</si>
  <si>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</si>
  <si>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</si>
  <si>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</si>
  <si>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</si>
  <si>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</si>
  <si>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</si>
  <si>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</si>
  <si>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</si>
  <si>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</si>
  <si>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</si>
  <si>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</si>
  <si>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</si>
  <si>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</si>
  <si>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</si>
  <si>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</si>
  <si>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</si>
  <si>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</si>
  <si>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</si>
  <si>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</si>
  <si>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</si>
  <si>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</si>
  <si>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</si>
  <si>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</si>
  <si>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</si>
  <si>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</si>
  <si>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</si>
  <si>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</si>
  <si>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</si>
  <si>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</si>
  <si>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</si>
  <si>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</si>
  <si>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</si>
  <si>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</si>
  <si>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</si>
  <si>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</si>
  <si>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</si>
  <si>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</si>
  <si>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</si>
  <si>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</si>
  <si>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</si>
  <si>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</si>
  <si>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</si>
  <si>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</si>
  <si>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</si>
  <si>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</si>
  <si>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</si>
  <si>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</si>
  <si>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</si>
  <si>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</si>
  <si>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</si>
  <si>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</si>
  <si>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</si>
  <si>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</si>
  <si>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</si>
  <si>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</si>
  <si>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</si>
  <si>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</si>
  <si>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</si>
  <si>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</si>
  <si>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</si>
  <si>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</si>
  <si>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</si>
  <si>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</si>
  <si>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</si>
  <si>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</si>
  <si>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</si>
  <si>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</si>
  <si>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</si>
  <si>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</si>
  <si>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</si>
  <si>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</si>
  <si>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</si>
  <si>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</si>
  <si>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</si>
  <si>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</si>
  <si>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</si>
  <si>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</si>
  <si>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</si>
  <si>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</si>
  <si>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</si>
  <si>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</si>
  <si>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</si>
  <si>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</si>
  <si>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</si>
  <si>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</si>
  <si>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</si>
  <si>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</si>
  <si>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</si>
  <si>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</si>
  <si>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</si>
  <si>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</si>
  <si>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</si>
  <si>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</si>
  <si>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</si>
  <si>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</si>
  <si>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</si>
  <si>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</si>
  <si>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</si>
  <si>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</si>
  <si>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</si>
  <si>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</si>
  <si>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</si>
  <si>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</si>
  <si>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</si>
  <si>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</si>
  <si>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</si>
  <si>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</si>
  <si>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</si>
  <si>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</si>
  <si>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</si>
  <si>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</si>
  <si>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</si>
  <si>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</si>
  <si>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</si>
  <si>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</si>
  <si>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</si>
  <si>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</si>
  <si>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</si>
  <si>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</si>
  <si>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</si>
  <si>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</si>
  <si>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</si>
  <si>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</si>
  <si>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</si>
  <si>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</si>
  <si>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</si>
  <si>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</si>
  <si>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</si>
  <si>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</si>
  <si>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</si>
  <si>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</si>
  <si>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</si>
  <si>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</si>
  <si>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</si>
  <si>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</si>
  <si>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</si>
  <si>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</si>
  <si>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</si>
  <si>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</si>
  <si>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</si>
  <si>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</si>
  <si>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</si>
  <si>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</si>
  <si>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</si>
  <si>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</si>
  <si>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</si>
  <si>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</si>
  <si>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</si>
  <si>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</si>
  <si>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</si>
  <si>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</si>
  <si>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</si>
  <si>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</si>
  <si>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</si>
  <si>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</si>
  <si>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</si>
  <si>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</si>
  <si>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</si>
  <si>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</si>
  <si>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</si>
  <si>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</si>
  <si>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</si>
  <si>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</si>
  <si>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</si>
  <si>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</si>
  <si>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</si>
  <si>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</si>
  <si>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</si>
  <si>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</si>
  <si>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</si>
  <si>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</si>
  <si>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</si>
  <si>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</si>
  <si>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</si>
  <si>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</si>
  <si>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</si>
  <si>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</si>
  <si>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</si>
  <si>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</si>
  <si>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</si>
  <si>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</si>
  <si>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</si>
  <si>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</si>
  <si>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</si>
  <si>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</si>
  <si>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</si>
  <si>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</si>
  <si>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</si>
  <si>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</si>
  <si>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</si>
  <si>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</si>
  <si>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</si>
  <si>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</si>
  <si>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</si>
  <si>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</si>
  <si>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</si>
  <si>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</si>
  <si>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</si>
  <si>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</si>
  <si>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</si>
  <si>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</si>
  <si>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</si>
  <si>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</si>
  <si>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</si>
  <si>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</si>
  <si>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</si>
  <si>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</si>
  <si>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</si>
  <si>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</si>
  <si>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</si>
  <si>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</si>
  <si>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</si>
  <si>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</si>
  <si>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</si>
  <si>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</si>
  <si>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</si>
  <si>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</si>
  <si>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</si>
  <si>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</si>
  <si>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</si>
  <si>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</si>
  <si>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</si>
  <si>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</si>
  <si>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</si>
  <si>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</si>
  <si>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</si>
  <si>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</si>
  <si>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</si>
  <si>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</si>
  <si>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</si>
  <si>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</si>
  <si>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</si>
  <si>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</si>
  <si>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</si>
  <si>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</si>
  <si>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</si>
  <si>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</si>
  <si>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</si>
  <si>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</si>
  <si>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</si>
  <si>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</si>
  <si>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</si>
  <si>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</si>
  <si>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</si>
  <si>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</si>
  <si>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</si>
  <si>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</si>
  <si>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</si>
  <si>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</si>
  <si>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</si>
  <si>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</si>
  <si>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</si>
  <si>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</si>
  <si>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</si>
  <si>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</si>
  <si>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</si>
  <si>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</si>
  <si>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</si>
  <si>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</si>
  <si>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</si>
  <si>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</si>
  <si>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</si>
  <si>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</si>
  <si>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</si>
  <si>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</si>
  <si>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</si>
  <si>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</si>
  <si>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</si>
  <si>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</si>
  <si>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</si>
  <si>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</si>
  <si>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</si>
  <si>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</si>
  <si>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</si>
  <si>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</si>
  <si>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</si>
  <si>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</si>
  <si>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</si>
  <si>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</si>
  <si>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</si>
  <si>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</si>
  <si>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</si>
  <si>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</si>
  <si>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</si>
  <si>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</si>
  <si>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</si>
  <si>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</si>
  <si>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</si>
  <si>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</si>
  <si>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</si>
  <si>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</si>
  <si>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</si>
  <si>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</si>
  <si>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</si>
  <si>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</si>
  <si>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</si>
  <si>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</si>
  <si>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</si>
  <si>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</si>
  <si>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</si>
  <si>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</si>
  <si>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</si>
  <si>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</si>
  <si>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</si>
  <si>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</si>
  <si>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</si>
  <si>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</si>
  <si>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</si>
  <si>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</si>
  <si>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</si>
  <si>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</si>
  <si>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</si>
  <si>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</si>
  <si>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</si>
  <si>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</si>
  <si>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</si>
  <si>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</si>
  <si>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</si>
  <si>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</si>
  <si>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</si>
  <si>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</si>
  <si>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</si>
  <si>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</si>
  <si>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</si>
  <si>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</si>
  <si>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</si>
  <si>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</si>
  <si>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</si>
  <si>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</si>
  <si>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</si>
  <si>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</si>
  <si>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</si>
  <si>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</si>
  <si>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</si>
  <si>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</si>
  <si>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</si>
  <si>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</si>
  <si>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</si>
  <si>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</si>
  <si>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</si>
  <si>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</si>
  <si>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</si>
  <si>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</si>
  <si>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</si>
  <si>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</si>
  <si>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</si>
  <si>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</si>
  <si>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</si>
  <si>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</si>
  <si>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</si>
  <si>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</si>
  <si>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</si>
  <si>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</si>
  <si>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</si>
  <si>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</si>
  <si>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</si>
  <si>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</si>
  <si>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</si>
  <si>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</si>
  <si>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</si>
  <si>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</si>
  <si>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</si>
  <si>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</si>
  <si>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</si>
  <si>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</si>
  <si>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</si>
  <si>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</si>
  <si>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</si>
  <si>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</si>
  <si>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</si>
  <si>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</si>
  <si>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</si>
  <si>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</si>
  <si>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</si>
  <si>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</si>
  <si>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</si>
  <si>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</si>
  <si>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</si>
  <si>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</si>
  <si>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</si>
  <si>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</si>
  <si>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</si>
  <si>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</si>
  <si>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</si>
  <si>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</si>
  <si>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</si>
  <si>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</si>
  <si>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</si>
  <si>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</si>
  <si>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</si>
  <si>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</si>
  <si>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</si>
  <si>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</si>
  <si>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</si>
  <si>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</si>
  <si>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</si>
  <si>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</si>
  <si>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</si>
  <si>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</si>
  <si>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</si>
  <si>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</si>
  <si>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</si>
  <si>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</si>
  <si>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</si>
  <si>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</si>
  <si>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</si>
  <si>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</si>
  <si>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</si>
  <si>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</si>
  <si>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</si>
  <si>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</si>
  <si>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</si>
  <si>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</si>
  <si>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</si>
  <si>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</si>
  <si>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</si>
  <si>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</si>
  <si>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</si>
  <si>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</si>
  <si>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</si>
  <si>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</si>
  <si>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</si>
  <si>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</si>
  <si>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</si>
  <si>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</si>
  <si>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</si>
  <si>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</si>
  <si>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</si>
  <si>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</si>
  <si>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</si>
  <si>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</si>
  <si>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</si>
  <si>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</si>
  <si>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</si>
  <si>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</si>
  <si>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</si>
  <si>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</si>
  <si>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</si>
  <si>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</si>
  <si>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</si>
  <si>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</si>
  <si>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</si>
  <si>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</si>
  <si>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</si>
  <si>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</si>
  <si>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</si>
  <si>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</si>
  <si>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</si>
  <si>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</si>
  <si>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</si>
  <si>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</si>
  <si>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</si>
  <si>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</si>
  <si>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</si>
  <si>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</si>
  <si>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</si>
  <si>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</si>
  <si>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</si>
  <si>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</si>
  <si>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</si>
  <si>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</si>
  <si>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</si>
  <si>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</si>
  <si>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</si>
  <si>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</si>
  <si>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</si>
  <si>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</si>
  <si>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</si>
  <si>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</si>
  <si>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</si>
  <si>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</si>
  <si>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</si>
  <si>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</si>
  <si>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</si>
  <si>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</si>
  <si>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</si>
  <si>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</si>
  <si>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</si>
  <si>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</si>
  <si>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</si>
  <si>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</si>
  <si>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</si>
  <si>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</si>
  <si>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</si>
  <si>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</si>
  <si>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</si>
  <si>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</si>
  <si>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</si>
  <si>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</si>
  <si>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</si>
  <si>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</si>
  <si>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</si>
  <si>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</si>
  <si>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</si>
  <si>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</si>
  <si>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</si>
  <si>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</si>
  <si>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</si>
  <si>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</si>
  <si>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</si>
  <si>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</si>
  <si>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</si>
  <si>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</si>
  <si>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</si>
  <si>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</si>
  <si>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</si>
  <si>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</si>
  <si>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</si>
  <si>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</si>
  <si>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</si>
  <si>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</si>
  <si>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</si>
  <si>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</si>
  <si>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</si>
  <si>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</si>
  <si>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</si>
  <si>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</si>
  <si>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</si>
  <si>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</si>
  <si>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</si>
  <si>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</si>
  <si>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</si>
  <si>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</si>
  <si>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</si>
  <si>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</si>
  <si>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</si>
  <si>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</si>
  <si>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</si>
  <si>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</si>
  <si>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</si>
  <si>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</si>
  <si>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</si>
  <si>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</si>
  <si>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</si>
  <si>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</si>
  <si>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</si>
  <si>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</si>
  <si>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</si>
  <si>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</si>
  <si>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</si>
  <si>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</si>
  <si>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</si>
  <si>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</si>
  <si>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</si>
  <si>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</si>
  <si>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</si>
  <si>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</si>
  <si>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</si>
  <si>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</si>
  <si>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</si>
  <si>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</si>
  <si>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</si>
  <si>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</si>
  <si>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</si>
  <si>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</si>
  <si>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</si>
  <si>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</si>
  <si>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</si>
  <si>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</si>
  <si>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</si>
  <si>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</si>
  <si>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</si>
  <si>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</si>
  <si>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</si>
  <si>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</si>
  <si>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</si>
  <si>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</si>
  <si>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</si>
  <si>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</si>
  <si>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</si>
  <si>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</si>
  <si>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</si>
  <si>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</si>
  <si>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</si>
  <si>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</si>
  <si>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</si>
  <si>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</si>
  <si>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</si>
  <si>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</si>
  <si>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</si>
  <si>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</si>
  <si>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</si>
  <si>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</si>
  <si>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</si>
  <si>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</si>
  <si>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</si>
  <si>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</si>
  <si>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</si>
  <si>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</si>
  <si>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</si>
  <si>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</si>
  <si>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</si>
  <si>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</si>
  <si>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</si>
  <si>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</si>
  <si>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</si>
  <si>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</si>
  <si>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</si>
  <si>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</si>
  <si>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</si>
  <si>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</si>
  <si>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</si>
  <si>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</si>
  <si>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</si>
  <si>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</si>
  <si>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</si>
  <si>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</si>
  <si>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</si>
  <si>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</si>
  <si>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</si>
  <si>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</si>
  <si>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</si>
  <si>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</si>
  <si>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</si>
  <si>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</si>
  <si>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</si>
  <si>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</si>
  <si>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</si>
  <si>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</si>
  <si>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</si>
  <si>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</si>
  <si>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</si>
  <si>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</si>
  <si>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</si>
  <si>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</si>
  <si>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</si>
  <si>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</si>
  <si>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</si>
  <si>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</si>
  <si>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</si>
  <si>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</si>
  <si>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</si>
  <si>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</si>
  <si>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</si>
  <si>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</si>
  <si>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</si>
  <si>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</si>
  <si>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</si>
  <si>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</si>
  <si>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</si>
  <si>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</si>
  <si>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</si>
  <si>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</si>
  <si>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</si>
  <si>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</si>
  <si>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</si>
  <si>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</si>
  <si>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</si>
  <si>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</si>
  <si>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</si>
  <si>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</si>
  <si>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</si>
  <si>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</si>
  <si>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</si>
  <si>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</si>
  <si>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</si>
  <si>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</si>
  <si>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</si>
  <si>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</si>
  <si>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</si>
  <si>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</si>
  <si>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</si>
  <si>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</si>
  <si>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</si>
  <si>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</si>
  <si>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</si>
  <si>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</si>
  <si>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</si>
  <si>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</si>
  <si>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</si>
  <si>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</si>
  <si>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</si>
  <si>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</si>
  <si>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</si>
  <si>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</si>
  <si>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</si>
  <si>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</si>
  <si>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</si>
  <si>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</si>
  <si>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</si>
  <si>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</si>
  <si>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</si>
  <si>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</si>
  <si>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</si>
  <si>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</si>
  <si>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</si>
  <si>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</si>
  <si>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</si>
  <si>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</si>
  <si>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</si>
  <si>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</si>
  <si>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</si>
  <si>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</si>
  <si>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</si>
  <si>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</si>
  <si>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</si>
  <si>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</si>
  <si>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</si>
  <si>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</si>
  <si>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</si>
  <si>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</si>
  <si>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</si>
  <si>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</si>
  <si>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</si>
  <si>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</si>
  <si>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</si>
  <si>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</si>
  <si>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</si>
  <si>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</si>
  <si>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</si>
  <si>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</si>
  <si>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</si>
  <si>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</si>
  <si>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</si>
  <si>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</si>
  <si>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</si>
  <si>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</si>
  <si>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</si>
  <si>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</si>
  <si>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</si>
  <si>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</si>
  <si>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</si>
  <si>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</si>
  <si>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</si>
  <si>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</si>
  <si>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</si>
  <si>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</si>
  <si>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</si>
  <si>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</si>
  <si>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</si>
  <si>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</si>
  <si>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</si>
  <si>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</si>
  <si>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</si>
  <si>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</si>
  <si>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</si>
  <si>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</si>
  <si>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</si>
  <si>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</si>
  <si>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</si>
  <si>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</si>
  <si>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</si>
  <si>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</si>
  <si>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</si>
  <si>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</si>
  <si>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</si>
  <si>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</si>
  <si>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</si>
  <si>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</si>
  <si>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</si>
  <si>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</si>
  <si>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</si>
  <si>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</si>
  <si>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</si>
  <si>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</si>
  <si>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</si>
  <si>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</si>
  <si>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</si>
  <si>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</si>
  <si>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</si>
  <si>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</si>
  <si>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</si>
  <si>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</si>
  <si>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</si>
  <si>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</si>
  <si>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</si>
  <si>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</si>
  <si>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</si>
  <si>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</si>
  <si>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</si>
  <si>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</si>
  <si>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</si>
  <si>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</si>
  <si>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</si>
  <si>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</si>
  <si>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</si>
  <si>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</si>
  <si>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</si>
  <si>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</si>
  <si>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</si>
  <si>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</si>
  <si>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</si>
  <si>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</si>
  <si>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</si>
  <si>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</si>
  <si>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</si>
  <si>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</si>
  <si>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</si>
  <si>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</si>
  <si>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</si>
  <si>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</si>
  <si>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</si>
  <si>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</si>
  <si>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</si>
  <si>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</si>
  <si>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</si>
  <si>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</si>
  <si>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</si>
  <si>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</si>
  <si>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</si>
  <si>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</si>
  <si>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</si>
  <si>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</si>
  <si>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</si>
  <si>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</si>
  <si>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</si>
  <si>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</si>
  <si>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</si>
  <si>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</si>
  <si>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</si>
  <si>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</si>
  <si>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</si>
  <si>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</si>
  <si>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</si>
  <si>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</si>
  <si>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</si>
  <si>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</si>
  <si>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</si>
  <si>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</si>
  <si>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</si>
  <si>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</si>
  <si>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</si>
  <si>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</si>
  <si>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</si>
  <si>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</si>
  <si>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</si>
  <si>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</si>
  <si>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</si>
  <si>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</si>
  <si>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</si>
  <si>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</si>
  <si>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</si>
  <si>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</si>
  <si>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</si>
  <si>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</si>
  <si>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</si>
  <si>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</si>
  <si>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</si>
  <si>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</si>
  <si>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</si>
  <si>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</si>
  <si>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</si>
  <si>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</si>
  <si>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</si>
  <si>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</si>
  <si>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</si>
  <si>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</si>
  <si>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</si>
  <si>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</si>
  <si>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</si>
  <si>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</si>
  <si>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</si>
  <si>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</si>
  <si>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</si>
  <si>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</si>
  <si>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</si>
  <si>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</si>
  <si>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</si>
  <si>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</si>
  <si>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</si>
  <si>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</si>
  <si>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</si>
  <si>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</si>
  <si>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</si>
  <si>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</si>
  <si>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</si>
  <si>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</si>
  <si>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</si>
  <si>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</si>
  <si>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</si>
  <si>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</si>
  <si>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</si>
  <si>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</si>
  <si>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</si>
  <si>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</si>
  <si>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</si>
  <si>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</si>
  <si>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</si>
  <si>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</si>
  <si>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</si>
  <si>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</si>
  <si>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</si>
  <si>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</si>
  <si>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</si>
  <si>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</si>
  <si>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</si>
  <si>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</si>
  <si>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</si>
  <si>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</si>
  <si>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</si>
  <si>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</si>
  <si>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</si>
  <si>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</si>
  <si>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</si>
  <si>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</si>
  <si>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</si>
  <si>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</si>
  <si>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</si>
  <si>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</si>
  <si>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</si>
  <si>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</si>
  <si>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</si>
  <si>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</si>
  <si>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</si>
  <si>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</si>
  <si>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</si>
  <si>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</si>
  <si>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</si>
  <si>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</si>
  <si>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</si>
  <si>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</si>
  <si>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</si>
  <si>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</si>
  <si>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</si>
  <si>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</si>
  <si>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</si>
  <si>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</si>
  <si>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</si>
  <si>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</si>
  <si>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</si>
  <si>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</si>
  <si>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</si>
  <si>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</si>
  <si>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</si>
  <si>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</si>
  <si>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</si>
  <si>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</si>
  <si>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</si>
  <si>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</si>
  <si>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</si>
  <si>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</si>
  <si>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</si>
  <si>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</si>
  <si>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</si>
  <si>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</si>
  <si>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</si>
  <si>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</si>
  <si>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</si>
  <si>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</si>
  <si>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</si>
  <si>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</si>
  <si>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</si>
  <si>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</si>
  <si>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</si>
  <si>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</si>
  <si>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</si>
  <si>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</si>
  <si>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</si>
  <si>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</si>
  <si>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</si>
  <si>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</si>
  <si>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</si>
  <si>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</si>
  <si>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</si>
  <si>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</si>
  <si>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</si>
  <si>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</si>
  <si>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</si>
  <si>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</si>
  <si>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</si>
  <si>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</si>
  <si>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</si>
  <si>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</si>
  <si>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</si>
  <si>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</si>
  <si>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</si>
  <si>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</si>
  <si>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</si>
  <si>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</si>
  <si>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</si>
  <si>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</si>
  <si>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</si>
  <si>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</si>
  <si>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</si>
  <si>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</si>
  <si>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</si>
  <si>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</si>
  <si>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</si>
  <si>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</si>
  <si>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</si>
  <si>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</si>
  <si>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</si>
  <si>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</si>
  <si>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</si>
  <si>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</si>
  <si>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</si>
  <si>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</si>
  <si>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</si>
  <si>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</si>
  <si>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</si>
  <si>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</si>
  <si>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</si>
  <si>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</si>
  <si>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</si>
  <si>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</si>
  <si>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</si>
  <si>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</si>
  <si>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</si>
  <si>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</si>
  <si>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</si>
  <si>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</si>
  <si>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</si>
  <si>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</si>
  <si>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</si>
  <si>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</si>
  <si>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</si>
  <si>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</si>
  <si>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</si>
  <si>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</si>
  <si>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</si>
  <si>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</si>
  <si>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</si>
  <si>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</si>
  <si>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</si>
  <si>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</si>
  <si>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</si>
  <si>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</si>
  <si>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</si>
  <si>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</si>
  <si>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</si>
  <si>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</si>
  <si>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</si>
  <si>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</si>
  <si>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</si>
  <si>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</si>
  <si>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</si>
  <si>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</si>
  <si>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</si>
  <si>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</si>
  <si>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</si>
  <si>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</si>
  <si>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</si>
  <si>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</si>
  <si>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</si>
  <si>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</si>
  <si>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</si>
  <si>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</si>
  <si>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</si>
  <si>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</si>
  <si>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</si>
  <si>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</si>
  <si>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</si>
  <si>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</si>
  <si>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</si>
  <si>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</si>
  <si>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</si>
  <si>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</si>
  <si>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</si>
  <si>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</si>
  <si>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</si>
  <si>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</si>
  <si>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</si>
  <si>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</si>
  <si>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</si>
  <si>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</si>
  <si>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</si>
  <si>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</si>
  <si>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</si>
  <si>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</si>
  <si>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</si>
  <si>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</si>
  <si>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</si>
  <si>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</si>
  <si>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</si>
  <si>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</si>
  <si>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</si>
  <si>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</si>
  <si>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</si>
  <si>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</si>
  <si>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</si>
  <si>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</si>
  <si>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</si>
  <si>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</si>
  <si>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</si>
  <si>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</si>
  <si>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</si>
  <si>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</si>
  <si>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</si>
  <si>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</si>
  <si>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</si>
  <si>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</si>
  <si>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</si>
  <si>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</si>
  <si>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</si>
  <si>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</si>
  <si>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</si>
  <si>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</si>
  <si>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</si>
  <si>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</si>
  <si>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</si>
  <si>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</si>
  <si>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</si>
  <si>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</si>
  <si>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</si>
  <si>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</si>
  <si>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</si>
  <si>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</si>
  <si>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</si>
  <si>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</si>
  <si>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</si>
  <si>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</si>
  <si>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</si>
  <si>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</si>
  <si>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</si>
  <si>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</si>
  <si>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</si>
  <si>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</si>
  <si>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</si>
  <si>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</si>
  <si>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</si>
  <si>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</si>
  <si>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</si>
  <si>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</si>
  <si>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</si>
  <si>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</si>
  <si>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</si>
  <si>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</si>
  <si>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</si>
  <si>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</si>
  <si>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</si>
  <si>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</si>
  <si>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</si>
  <si>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</si>
  <si>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</si>
  <si>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</si>
  <si>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</si>
  <si>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</si>
  <si>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</si>
  <si>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</si>
  <si>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</si>
  <si>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</si>
  <si>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</si>
  <si>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</si>
  <si>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</si>
  <si>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</si>
  <si>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</si>
  <si>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</si>
  <si>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</si>
  <si>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</si>
  <si>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</si>
  <si>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</si>
  <si>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</si>
  <si>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</si>
  <si>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</si>
  <si>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</si>
  <si>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</si>
  <si>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</si>
  <si>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</si>
  <si>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</si>
  <si>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</si>
  <si>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</si>
  <si>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</si>
  <si>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</si>
  <si>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</si>
  <si>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</si>
  <si>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</si>
  <si>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</si>
  <si>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</si>
  <si>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</si>
  <si>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</si>
  <si>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</si>
  <si>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</si>
  <si>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</si>
  <si>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</si>
  <si>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</si>
  <si>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</si>
  <si>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</si>
  <si>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</si>
  <si>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</si>
  <si>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</si>
  <si>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</si>
  <si>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</si>
  <si>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</si>
  <si>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</si>
  <si>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</si>
  <si>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</si>
  <si>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</si>
  <si>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</si>
  <si>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</si>
  <si>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</si>
  <si>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</si>
  <si>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</si>
  <si>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</si>
  <si>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</si>
  <si>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</si>
  <si>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</si>
  <si>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</si>
  <si>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</si>
  <si>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</si>
  <si>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</si>
  <si>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</si>
  <si>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</si>
  <si>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</si>
  <si>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</si>
  <si>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</si>
  <si>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</si>
  <si>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</si>
  <si>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</si>
  <si>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</si>
  <si>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</si>
  <si>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</si>
  <si>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</si>
  <si>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</si>
  <si>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</si>
  <si>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</si>
  <si>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</si>
  <si>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</si>
  <si>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</si>
  <si>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</si>
  <si>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</si>
  <si>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</si>
  <si>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</si>
  <si>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</si>
  <si>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</si>
  <si>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</si>
  <si>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</si>
  <si>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</si>
  <si>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</si>
  <si>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</si>
  <si>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</si>
  <si>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</si>
  <si>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</si>
  <si>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</si>
  <si>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</si>
  <si>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</si>
  <si>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</si>
  <si>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</si>
  <si>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</si>
  <si>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</si>
  <si>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</si>
  <si>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</si>
  <si>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</si>
  <si>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</si>
  <si>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</si>
  <si>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</si>
  <si>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</si>
  <si>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</si>
  <si>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</si>
  <si>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</si>
  <si>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</si>
  <si>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</si>
  <si>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</si>
  <si>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</si>
  <si>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</si>
  <si>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</si>
  <si>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</si>
  <si>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</si>
  <si>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</si>
  <si>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</si>
  <si>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</si>
  <si>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</si>
  <si>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</si>
  <si>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</si>
  <si>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</si>
  <si>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</si>
  <si>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</si>
  <si>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</si>
  <si>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</si>
  <si>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</si>
  <si>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</si>
  <si>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</si>
  <si>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</si>
  <si>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</si>
  <si>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</si>
  <si>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</si>
  <si>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</si>
  <si>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</si>
  <si>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</si>
  <si>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</si>
  <si>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</si>
  <si>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</si>
  <si>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</si>
  <si>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</si>
  <si>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</si>
  <si>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</si>
  <si>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</si>
  <si>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</si>
  <si>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</si>
  <si>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</si>
  <si>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</si>
  <si>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</si>
  <si>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</si>
  <si>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</si>
  <si>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</si>
  <si>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</si>
  <si>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</si>
  <si>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</si>
  <si>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</si>
  <si>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</si>
  <si>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</si>
  <si>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</si>
  <si>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</si>
  <si>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</si>
  <si>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</si>
  <si>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</si>
  <si>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</si>
  <si>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</si>
  <si>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</si>
  <si>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</si>
  <si>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</si>
  <si>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</si>
  <si>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</si>
  <si>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</si>
  <si>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</si>
  <si>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</si>
  <si>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</si>
  <si>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</si>
  <si>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</si>
  <si>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</si>
  <si>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</si>
  <si>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</si>
  <si>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</si>
  <si>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</si>
  <si>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</si>
  <si>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</si>
  <si>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</si>
  <si>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</si>
  <si>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</si>
  <si>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</si>
  <si>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</si>
  <si>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</si>
  <si>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</si>
  <si>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</si>
  <si>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</si>
  <si>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</si>
  <si>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</si>
  <si>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</si>
  <si>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</si>
  <si>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</si>
  <si>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</si>
  <si>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</si>
  <si>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</si>
  <si>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</si>
  <si>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</si>
  <si>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</si>
  <si>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</si>
  <si>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</si>
  <si>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</si>
  <si>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</si>
  <si>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</si>
  <si>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</si>
  <si>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</si>
  <si>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</si>
  <si>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</si>
  <si>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</si>
  <si>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</si>
  <si>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</si>
  <si>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</si>
  <si>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</si>
  <si>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</si>
  <si>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</si>
  <si>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</si>
  <si>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</si>
  <si>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</si>
  <si>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</si>
  <si>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</si>
  <si>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</si>
  <si>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</si>
  <si>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</si>
  <si>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</si>
  <si>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</si>
  <si>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</si>
  <si>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</si>
  <si>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</si>
  <si>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</si>
  <si>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</si>
  <si>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</si>
  <si>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</si>
  <si>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</si>
  <si>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</si>
  <si>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</si>
  <si>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</si>
  <si>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</si>
  <si>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</si>
  <si>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</si>
  <si>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</si>
  <si>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</si>
  <si>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</si>
  <si>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</si>
  <si>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</si>
  <si>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</si>
  <si>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</si>
  <si>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</si>
  <si>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</si>
  <si>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</si>
  <si>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</si>
  <si>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</si>
  <si>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</si>
  <si>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</si>
  <si>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</si>
  <si>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</si>
  <si>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</si>
  <si>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</si>
  <si>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</si>
  <si>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</si>
  <si>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</si>
  <si>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</si>
  <si>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</si>
  <si>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</si>
  <si>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</si>
  <si>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</si>
  <si>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</si>
  <si>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</si>
  <si>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</si>
  <si>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</si>
  <si>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</si>
  <si>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</si>
  <si>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</si>
  <si>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</si>
  <si>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</si>
  <si>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</si>
  <si>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</si>
  <si>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</si>
  <si>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</si>
  <si>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</si>
  <si>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</si>
  <si>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</si>
  <si>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</si>
  <si>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</si>
  <si>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</si>
  <si>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</si>
  <si>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</si>
  <si>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</si>
  <si>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</si>
  <si>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</si>
  <si>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</si>
  <si>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</si>
  <si>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</si>
  <si>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</si>
  <si>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</si>
  <si>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</si>
  <si>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</si>
  <si>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</si>
  <si>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</si>
  <si>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</si>
  <si>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</si>
  <si>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</si>
  <si>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</si>
  <si>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</si>
  <si>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</si>
  <si>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</si>
  <si>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</si>
  <si>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</si>
  <si>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</si>
  <si>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</si>
  <si>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</si>
  <si>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</si>
  <si>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</si>
  <si>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</si>
  <si>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</si>
  <si>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</si>
  <si>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</si>
  <si>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</si>
  <si>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</si>
  <si>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</si>
  <si>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</si>
  <si>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</si>
  <si>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</si>
  <si>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</si>
  <si>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</si>
  <si>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</si>
  <si>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</si>
  <si>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</si>
  <si>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</si>
  <si>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</si>
  <si>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</si>
  <si>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</si>
  <si>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</si>
  <si>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</si>
  <si>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</si>
  <si>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</si>
  <si>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</si>
  <si>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</si>
  <si>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</si>
  <si>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</si>
  <si>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</si>
  <si>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</si>
  <si>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</si>
  <si>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</si>
  <si>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</si>
  <si>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</si>
  <si>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</si>
  <si>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</si>
  <si>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</si>
  <si>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</si>
  <si>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</si>
  <si>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</si>
  <si>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</si>
  <si>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</si>
  <si>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</si>
  <si>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</si>
  <si>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</si>
  <si>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</si>
  <si>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</si>
  <si>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</si>
  <si>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</si>
  <si>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</si>
  <si>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</si>
  <si>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</si>
  <si>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</si>
  <si>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</si>
  <si>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</si>
  <si>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</si>
  <si>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</si>
  <si>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</si>
  <si>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</si>
  <si>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</si>
  <si>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</si>
  <si>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</si>
  <si>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</si>
  <si>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</si>
  <si>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</si>
  <si>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</si>
  <si>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</si>
  <si>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</si>
  <si>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</si>
  <si>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</si>
  <si>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</si>
  <si>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</si>
  <si>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</si>
  <si>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</si>
  <si>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</si>
  <si>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</si>
  <si>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</si>
  <si>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</si>
  <si>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</si>
  <si>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</si>
  <si>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</si>
  <si>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</si>
  <si>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</si>
  <si>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</si>
  <si>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</si>
  <si>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</si>
  <si>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</si>
  <si>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</si>
  <si>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</si>
  <si>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</si>
  <si>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</si>
  <si>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</si>
  <si>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</si>
  <si>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</si>
  <si>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</si>
  <si>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</si>
  <si>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</si>
  <si>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</si>
  <si>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</si>
  <si>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</si>
  <si>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</si>
  <si>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</si>
  <si>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</si>
  <si>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</si>
  <si>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</si>
  <si>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</si>
  <si>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</si>
  <si>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</si>
  <si>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</si>
  <si>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</si>
  <si>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</si>
  <si>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</si>
  <si>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</si>
  <si>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</si>
  <si>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</si>
  <si>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</si>
  <si>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</si>
  <si>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</si>
  <si>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</si>
  <si>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</si>
  <si>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</si>
  <si>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</si>
  <si>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</si>
  <si>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</si>
  <si>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</si>
  <si>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</si>
  <si>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</si>
  <si>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</si>
  <si>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</si>
  <si>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</si>
  <si>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</si>
  <si>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</si>
  <si>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</si>
  <si>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</si>
  <si>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</si>
  <si>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</si>
  <si>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</si>
  <si>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</si>
  <si>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</si>
  <si>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</si>
  <si>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</si>
  <si>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</si>
  <si>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</si>
  <si>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</si>
  <si>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</si>
  <si>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</si>
  <si>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</si>
  <si>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</si>
  <si>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</si>
  <si>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</si>
  <si>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</si>
  <si>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</si>
  <si>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</si>
  <si>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</si>
  <si>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</si>
  <si>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</si>
  <si>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</si>
  <si>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</si>
  <si>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</si>
  <si>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</si>
  <si>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</si>
  <si>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</si>
  <si>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</si>
  <si>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</si>
  <si>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</si>
  <si>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</si>
  <si>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</si>
  <si>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</si>
  <si>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</si>
  <si>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</si>
  <si>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</si>
  <si>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</si>
  <si>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</si>
  <si>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</si>
  <si>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</si>
  <si>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</si>
  <si>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</si>
  <si>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</si>
  <si>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</si>
  <si>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</si>
  <si>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</si>
  <si>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</si>
  <si>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</si>
  <si>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</si>
  <si>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</si>
  <si>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</si>
  <si>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</si>
  <si>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</si>
  <si>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</si>
  <si>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</si>
  <si>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</si>
  <si>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</si>
  <si>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</si>
  <si>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</si>
  <si>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</si>
  <si>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</si>
  <si>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</si>
  <si>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</si>
  <si>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</si>
  <si>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</si>
  <si>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</si>
  <si>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</si>
  <si>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</si>
  <si>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</si>
  <si>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</si>
  <si>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</si>
  <si>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</si>
  <si>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</si>
  <si>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</si>
  <si>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</si>
  <si>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</si>
  <si>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</si>
  <si>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</si>
  <si>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</si>
  <si>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</si>
  <si>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</si>
  <si>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</si>
  <si>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</si>
  <si>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</si>
  <si>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</si>
  <si>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</si>
  <si>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</si>
  <si>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</si>
  <si>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</si>
  <si>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</si>
  <si>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</si>
  <si>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</si>
  <si>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</si>
  <si>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</si>
  <si>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</si>
  <si>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</si>
  <si>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</si>
  <si>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</si>
  <si>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</si>
  <si>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</si>
  <si>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</si>
  <si>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</si>
  <si>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</si>
  <si>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</si>
  <si>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</si>
  <si>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</si>
  <si>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</si>
  <si>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</si>
  <si>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</si>
  <si>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</si>
  <si>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</si>
  <si>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</si>
  <si>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</si>
  <si>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</si>
  <si>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</si>
  <si>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</si>
  <si>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</si>
  <si>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</si>
  <si>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</si>
  <si>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</si>
  <si>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</si>
  <si>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</si>
  <si>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</si>
  <si>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</si>
  <si>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</si>
  <si>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</si>
  <si>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</si>
  <si>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</si>
  <si>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</si>
  <si>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</si>
  <si>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</si>
  <si>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</si>
  <si>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</si>
  <si>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</si>
  <si>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</si>
  <si>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</si>
  <si>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</si>
  <si>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</si>
  <si>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</si>
  <si>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</si>
  <si>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</si>
  <si>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</si>
  <si>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</si>
  <si>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</si>
  <si>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</si>
  <si>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</si>
  <si>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</si>
  <si>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</si>
  <si>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</si>
  <si>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</si>
  <si>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</si>
  <si>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</si>
  <si>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</si>
  <si>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</si>
  <si>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</si>
  <si>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</si>
  <si>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</si>
  <si>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</si>
  <si>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</si>
  <si>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</si>
  <si>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</si>
  <si>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</si>
  <si>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</si>
  <si>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</si>
  <si>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</si>
  <si>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</si>
  <si>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</si>
  <si>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</si>
  <si>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</si>
  <si>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</si>
  <si>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</si>
  <si>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</si>
  <si>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</si>
  <si>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</si>
  <si>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</si>
  <si>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</si>
  <si>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</si>
  <si>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</si>
  <si>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</si>
  <si>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</si>
  <si>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</si>
  <si>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</si>
  <si>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</si>
  <si>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</si>
  <si>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</si>
  <si>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</si>
  <si>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</si>
  <si>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</si>
  <si>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</si>
  <si>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</si>
  <si>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</si>
  <si>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</si>
  <si>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</si>
  <si>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</si>
  <si>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</si>
  <si>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</si>
  <si>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</si>
  <si>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</si>
  <si>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</si>
  <si>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</si>
  <si>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</si>
  <si>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</si>
  <si>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</si>
  <si>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</si>
  <si>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</si>
  <si>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</si>
  <si>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</si>
  <si>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</si>
  <si>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</si>
  <si>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</si>
  <si>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</si>
  <si>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</si>
  <si>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</si>
  <si>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</si>
  <si>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</si>
  <si>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</si>
  <si>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</si>
  <si>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</si>
  <si>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</si>
  <si>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</si>
  <si>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</si>
  <si>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</si>
  <si>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</si>
  <si>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</si>
  <si>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</si>
  <si>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</si>
  <si>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</si>
  <si>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</si>
  <si>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</si>
  <si>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</si>
  <si>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</si>
  <si>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</si>
  <si>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</si>
  <si>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</si>
  <si>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</si>
  <si>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</si>
  <si>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</si>
  <si>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</si>
  <si>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</si>
  <si>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</si>
  <si>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</si>
  <si>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</si>
  <si>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</si>
  <si>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</si>
  <si>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</si>
  <si>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</si>
  <si>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</si>
  <si>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</si>
  <si>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</si>
  <si>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</si>
  <si>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</si>
  <si>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</si>
  <si>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</si>
  <si>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</si>
  <si>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</si>
  <si>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</si>
  <si>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</si>
  <si>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</si>
  <si>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</si>
  <si>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</si>
  <si>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</si>
  <si>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</si>
  <si>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</si>
  <si>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</si>
  <si>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</si>
  <si>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</si>
  <si>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</si>
  <si>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</si>
  <si>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</si>
  <si>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</si>
  <si>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</si>
  <si>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</si>
  <si>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</si>
  <si>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</si>
  <si>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</si>
  <si>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</si>
  <si>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</si>
  <si>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</si>
  <si>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</si>
  <si>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</si>
  <si>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</si>
  <si>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</si>
  <si>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</si>
  <si>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</si>
  <si>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</si>
  <si>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</si>
  <si>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</si>
  <si>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</si>
  <si>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</si>
  <si>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</si>
  <si>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</si>
  <si>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</si>
  <si>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</si>
  <si>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</si>
  <si>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</si>
  <si>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</si>
  <si>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</si>
  <si>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</si>
  <si>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</si>
  <si>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</si>
  <si>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</si>
  <si>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</si>
  <si>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</si>
  <si>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</si>
  <si>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</si>
  <si>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</si>
  <si>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</si>
  <si>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</si>
  <si>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</si>
  <si>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</si>
  <si>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</si>
  <si>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</si>
  <si>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</si>
  <si>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</si>
  <si>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</si>
  <si>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</si>
  <si>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</si>
  <si>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</si>
  <si>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</si>
  <si>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</si>
  <si>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</si>
  <si>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</si>
  <si>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</si>
  <si>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</si>
  <si>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</si>
  <si>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</si>
  <si>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</si>
  <si>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</si>
  <si>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</si>
  <si>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</si>
  <si>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</si>
  <si>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</si>
  <si>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</si>
  <si>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</si>
  <si>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</si>
  <si>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</si>
  <si>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</si>
  <si>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</si>
  <si>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</si>
  <si>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</si>
  <si>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</si>
  <si>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</si>
  <si>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</si>
  <si>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</si>
  <si>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</si>
  <si>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</si>
  <si>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</si>
  <si>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</si>
  <si>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</si>
  <si>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</si>
  <si>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</si>
  <si>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</si>
  <si>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</si>
  <si>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</si>
  <si>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</si>
  <si>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</si>
  <si>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</si>
  <si>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</si>
  <si>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</si>
  <si>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</si>
  <si>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</si>
  <si>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</si>
  <si>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</si>
  <si>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</si>
  <si>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</si>
  <si>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</si>
  <si>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</si>
  <si>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</si>
  <si>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</si>
  <si>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</si>
  <si>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</si>
  <si>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</si>
  <si>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</si>
  <si>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</si>
  <si>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</si>
  <si>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</si>
  <si>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</si>
  <si>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</si>
  <si>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</si>
  <si>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</si>
  <si>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</si>
  <si>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</si>
  <si>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</si>
  <si>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</si>
  <si>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</si>
  <si>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</si>
  <si>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</si>
  <si>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</si>
  <si>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</si>
  <si>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</si>
  <si>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</si>
  <si>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</si>
  <si>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</si>
  <si>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</si>
  <si>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</si>
  <si>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</si>
  <si>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</si>
  <si>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</si>
  <si>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</si>
  <si>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</si>
  <si>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</si>
  <si>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</si>
  <si>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</si>
  <si>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</si>
  <si>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</si>
  <si>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</si>
  <si>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</si>
  <si>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</si>
  <si>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</si>
  <si>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</si>
  <si>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</si>
  <si>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</si>
  <si>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</si>
  <si>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</si>
  <si>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</si>
  <si>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</si>
  <si>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</si>
  <si>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</si>
  <si>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</si>
  <si>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</si>
  <si>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</si>
  <si>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</si>
  <si>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</si>
  <si>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</si>
  <si>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</si>
  <si>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</si>
  <si>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</si>
  <si>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</si>
  <si>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</si>
  <si>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</si>
  <si>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</si>
  <si>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</si>
  <si>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</si>
  <si>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</si>
  <si>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</si>
  <si>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</si>
  <si>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</si>
  <si>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</si>
  <si>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</si>
  <si>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</si>
  <si>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</si>
  <si>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</si>
  <si>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</si>
  <si>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</si>
  <si>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</si>
  <si>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</si>
  <si>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</si>
  <si>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</si>
  <si>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</si>
  <si>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</si>
  <si>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</si>
  <si>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</si>
  <si>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</si>
  <si>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</si>
  <si>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</si>
  <si>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</si>
  <si>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</si>
  <si>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</si>
  <si>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</si>
  <si>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</si>
  <si>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</si>
  <si>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</si>
  <si>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</si>
  <si>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</si>
  <si>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</si>
  <si>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</si>
  <si>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</si>
  <si>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</si>
  <si>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</si>
  <si>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</si>
  <si>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</si>
  <si>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</si>
  <si>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</si>
  <si>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</si>
  <si>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</si>
  <si>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</si>
  <si>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</si>
  <si>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</si>
  <si>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</si>
  <si>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</si>
  <si>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</si>
  <si>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</si>
  <si>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</si>
  <si>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</si>
  <si>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</si>
  <si>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</si>
  <si>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</si>
  <si>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</si>
  <si>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</si>
  <si>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</si>
  <si>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</si>
  <si>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</si>
  <si>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</si>
  <si>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</si>
  <si>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</si>
  <si>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</si>
  <si>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</si>
  <si>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</si>
  <si>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</si>
  <si>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</si>
  <si>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</si>
  <si>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</si>
  <si>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</si>
  <si>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</si>
  <si>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</si>
  <si>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</si>
  <si>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</si>
  <si>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</si>
  <si>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</si>
  <si>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</si>
  <si>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</si>
  <si>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</si>
  <si>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</si>
  <si>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</si>
  <si>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</si>
  <si>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</si>
  <si>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</si>
  <si>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</si>
  <si>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</si>
  <si>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</si>
  <si>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</si>
  <si>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</si>
  <si>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</si>
  <si>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</si>
  <si>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</si>
  <si>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</si>
  <si>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</si>
  <si>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</si>
  <si>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</si>
  <si>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</si>
  <si>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</si>
  <si>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</si>
  <si>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</si>
  <si>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</si>
  <si>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</si>
  <si>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</si>
  <si>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</si>
  <si>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</si>
  <si>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</si>
  <si>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</si>
  <si>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</si>
  <si>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</si>
  <si>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</si>
  <si>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</si>
  <si>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</si>
  <si>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</si>
  <si>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</si>
  <si>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</si>
  <si>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</si>
  <si>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</si>
  <si>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</si>
  <si>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</si>
  <si>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</si>
  <si>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</si>
  <si>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</si>
  <si>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</si>
  <si>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</si>
  <si>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</si>
  <si>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</si>
  <si>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</si>
  <si>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</si>
  <si>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</si>
  <si>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</si>
  <si>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</si>
  <si>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</si>
  <si>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</si>
  <si>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</si>
  <si>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</si>
  <si>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</si>
  <si>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</si>
  <si>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</si>
  <si>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</si>
  <si>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</si>
  <si>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</si>
  <si>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</si>
  <si>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</si>
  <si>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</si>
  <si>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</si>
  <si>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</si>
  <si>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</si>
  <si>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</si>
  <si>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</si>
  <si>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</si>
  <si>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</si>
  <si>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</si>
  <si>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</si>
  <si>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</si>
  <si>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</si>
  <si>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</si>
  <si>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</si>
  <si>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</si>
  <si>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</si>
  <si>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</si>
  <si>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</si>
  <si>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</si>
  <si>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</si>
  <si>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</si>
  <si>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</si>
  <si>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</si>
  <si>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</si>
  <si>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</si>
  <si>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</si>
  <si>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</si>
  <si>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</si>
  <si>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</si>
  <si>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</si>
  <si>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</si>
  <si>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</si>
  <si>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</si>
  <si>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</si>
  <si>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</si>
  <si>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</si>
  <si>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</si>
  <si>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</si>
  <si>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</si>
  <si>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</si>
  <si>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</si>
  <si>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</si>
  <si>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</si>
  <si>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</si>
  <si>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</si>
  <si>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</si>
  <si>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</si>
  <si>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</si>
  <si>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</si>
  <si>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</si>
  <si>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</si>
  <si>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</si>
  <si>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</si>
  <si>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</si>
  <si>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</si>
  <si>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</si>
  <si>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</si>
  <si>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</si>
  <si>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</si>
  <si>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</si>
  <si>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</si>
  <si>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</si>
  <si>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</si>
  <si>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</si>
  <si>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</si>
  <si>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</si>
  <si>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</si>
  <si>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</si>
  <si>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</si>
  <si>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</si>
  <si>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</si>
  <si>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</si>
  <si>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</si>
  <si>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</si>
  <si>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</si>
  <si>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</si>
  <si>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</si>
  <si>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</si>
  <si>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</si>
  <si>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</si>
  <si>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</si>
  <si>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</si>
  <si>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</si>
  <si>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</si>
  <si>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</si>
  <si>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</si>
  <si>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</si>
  <si>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</si>
  <si>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</si>
  <si>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</si>
  <si>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</si>
  <si>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</si>
  <si>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</si>
  <si>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</si>
  <si>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</si>
  <si>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</si>
  <si>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</si>
  <si>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</si>
  <si>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</si>
  <si>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</si>
  <si>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</si>
  <si>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</si>
  <si>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</si>
  <si>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</si>
  <si>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</si>
  <si>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</si>
  <si>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</si>
  <si>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</si>
  <si>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</si>
  <si>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</si>
  <si>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</si>
  <si>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</si>
  <si>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</si>
  <si>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</si>
  <si>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</si>
  <si>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</si>
  <si>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</si>
  <si>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</si>
  <si>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</si>
  <si>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</si>
  <si>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</si>
  <si>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</si>
  <si>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</si>
  <si>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</si>
  <si>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</si>
  <si>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</si>
  <si>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</si>
  <si>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</si>
  <si>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</si>
  <si>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</si>
  <si>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</si>
  <si>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</si>
  <si>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</si>
  <si>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</si>
  <si>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</si>
  <si>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</si>
  <si>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</si>
  <si>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</si>
  <si>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</si>
  <si>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</si>
  <si>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</si>
  <si>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</si>
  <si>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</si>
  <si>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</si>
  <si>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</si>
  <si>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</si>
  <si>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</si>
  <si>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</si>
  <si>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</si>
  <si>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</si>
  <si>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</si>
  <si>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</si>
  <si>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</si>
  <si>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</si>
  <si>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</si>
  <si>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</si>
  <si>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</si>
  <si>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</si>
  <si>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</si>
  <si>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</si>
  <si>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</si>
  <si>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</si>
  <si>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</si>
  <si>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</si>
  <si>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</si>
  <si>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</si>
  <si>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</si>
  <si>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</si>
  <si>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</si>
  <si>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</si>
  <si>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</si>
  <si>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</si>
  <si>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</si>
  <si>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</si>
  <si>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</si>
  <si>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</si>
  <si>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</si>
  <si>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</si>
  <si>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</si>
  <si>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</si>
  <si>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</si>
  <si>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</si>
  <si>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</si>
  <si>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</si>
  <si>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</si>
  <si>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</si>
  <si>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</si>
  <si>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</si>
  <si>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</si>
  <si>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</si>
  <si>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</si>
  <si>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</si>
  <si>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</si>
  <si>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</si>
  <si>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</si>
  <si>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</si>
  <si>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</si>
  <si>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</si>
  <si>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</si>
  <si>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</si>
  <si>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</si>
  <si>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</si>
  <si>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</si>
  <si>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</si>
  <si>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</si>
  <si>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</si>
  <si>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</si>
  <si>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</si>
  <si>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</si>
  <si>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</si>
  <si>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</si>
  <si>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</si>
  <si>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</si>
  <si>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</si>
  <si>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</si>
  <si>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</si>
  <si>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</si>
  <si>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</si>
  <si>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</si>
  <si>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</si>
  <si>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</si>
  <si>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</si>
  <si>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</si>
  <si>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</si>
  <si>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</si>
  <si>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</si>
  <si>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</si>
  <si>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</si>
  <si>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</si>
  <si>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</si>
  <si>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</si>
  <si>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</si>
  <si>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</si>
  <si>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</si>
  <si>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</si>
  <si>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</si>
  <si>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</si>
  <si>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</si>
  <si>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</si>
  <si>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</si>
  <si>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</si>
  <si>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</si>
  <si>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</si>
  <si>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</si>
  <si>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</si>
  <si>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</si>
  <si>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</si>
  <si>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</si>
  <si>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</si>
  <si>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</si>
  <si>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</si>
  <si>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</si>
  <si>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</si>
  <si>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</si>
  <si>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</si>
  <si>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</si>
  <si>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</si>
  <si>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</si>
  <si>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</si>
  <si>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</si>
  <si>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</si>
  <si>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</si>
  <si>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</si>
  <si>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</si>
  <si>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</si>
  <si>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</si>
  <si>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</si>
  <si>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</si>
  <si>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</si>
  <si>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</si>
  <si>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</si>
  <si>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</si>
  <si>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</si>
  <si>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</si>
  <si>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</si>
  <si>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</si>
  <si>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</si>
  <si>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</si>
  <si>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</si>
  <si>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</si>
  <si>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</si>
  <si>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</si>
  <si>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</si>
  <si>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</si>
  <si>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</si>
  <si>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</si>
  <si>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</si>
  <si>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</si>
  <si>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</si>
  <si>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</si>
  <si>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</si>
  <si>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</si>
  <si>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</si>
  <si>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</si>
  <si>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</si>
  <si>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</si>
  <si>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</si>
  <si>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</si>
  <si>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</si>
  <si>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</si>
  <si>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</si>
  <si>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</si>
  <si>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</si>
  <si>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</si>
  <si>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</si>
  <si>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</si>
  <si>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</si>
  <si>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</si>
  <si>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</si>
  <si>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</si>
  <si>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</si>
  <si>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</si>
  <si>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</si>
  <si>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</si>
  <si>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</si>
  <si>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</si>
  <si>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</si>
  <si>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</si>
  <si>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</si>
  <si>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</si>
  <si>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</si>
  <si>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</si>
  <si>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</si>
  <si>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</si>
  <si>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</si>
  <si>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</si>
  <si>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</si>
  <si>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</si>
  <si>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</si>
  <si>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</si>
  <si>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</si>
  <si>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</si>
  <si>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</si>
  <si>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</si>
  <si>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</si>
  <si>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</si>
  <si>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</si>
  <si>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</si>
  <si>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</si>
  <si>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</si>
  <si>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</si>
  <si>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</si>
  <si>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</si>
  <si>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</si>
  <si>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</si>
  <si>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</si>
  <si>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</si>
  <si>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</si>
  <si>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</si>
  <si>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</si>
  <si>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</si>
  <si>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</si>
  <si>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</si>
  <si>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</si>
  <si>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</si>
  <si>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</si>
  <si>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</si>
  <si>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</si>
  <si>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</si>
  <si>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</si>
  <si>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</si>
  <si>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</si>
  <si>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</si>
  <si>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</si>
  <si>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</si>
  <si>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</si>
  <si>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</si>
  <si>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</si>
  <si>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</si>
  <si>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</si>
  <si>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</si>
  <si>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</si>
  <si>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</si>
  <si>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</si>
  <si>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</si>
  <si>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</si>
  <si>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</si>
  <si>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</si>
  <si>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</si>
  <si>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</si>
  <si>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</si>
  <si>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</si>
  <si>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</si>
  <si>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</si>
  <si>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</si>
  <si>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</si>
  <si>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</si>
  <si>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</si>
  <si>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</si>
  <si>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</si>
  <si>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</si>
  <si>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</si>
  <si>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</si>
  <si>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</si>
  <si>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</si>
  <si>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</si>
  <si>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</si>
  <si>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</si>
  <si>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</si>
  <si>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</si>
  <si>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</si>
  <si>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</si>
  <si>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</si>
  <si>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</si>
  <si>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</si>
  <si>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</si>
  <si>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</si>
  <si>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</si>
  <si>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</si>
  <si>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</si>
  <si>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</si>
  <si>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</si>
  <si>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</si>
  <si>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</si>
  <si>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</si>
  <si>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</si>
  <si>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</si>
  <si>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</si>
  <si>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</si>
  <si>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</si>
  <si>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</si>
  <si>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</si>
  <si>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</si>
  <si>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</si>
  <si>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</si>
  <si>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</si>
  <si>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</si>
  <si>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</si>
  <si>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</si>
  <si>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</si>
  <si>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</si>
  <si>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</si>
  <si>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</si>
  <si>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</si>
  <si>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</si>
  <si>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</si>
  <si>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</si>
  <si>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</si>
  <si>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</si>
  <si>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</si>
  <si>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</si>
  <si>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</si>
  <si>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</si>
  <si>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</si>
  <si>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</si>
  <si>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</si>
  <si>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</si>
  <si>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</si>
  <si>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</si>
  <si>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</si>
  <si>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</si>
  <si>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</si>
  <si>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</si>
  <si>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</si>
  <si>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</si>
  <si>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</si>
  <si>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</si>
  <si>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</si>
  <si>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</si>
  <si>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</si>
  <si>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</si>
  <si>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</si>
  <si>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</si>
  <si>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</si>
  <si>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</si>
  <si>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</si>
  <si>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</si>
  <si>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</si>
  <si>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</si>
  <si>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</si>
  <si>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</si>
  <si>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</si>
  <si>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</si>
  <si>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</si>
  <si>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</si>
  <si>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</si>
  <si>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</si>
  <si>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</si>
  <si>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</si>
  <si>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</si>
  <si>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</si>
  <si>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</si>
  <si>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</si>
  <si>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</si>
  <si>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</si>
  <si>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</si>
  <si>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</si>
  <si>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</si>
  <si>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</si>
  <si>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</si>
  <si>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</si>
  <si>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</si>
  <si>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</si>
  <si>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</si>
  <si>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</si>
  <si>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</si>
  <si>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</si>
  <si>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</si>
  <si>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</si>
  <si>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</si>
  <si>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</si>
  <si>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</si>
  <si>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</si>
  <si>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</si>
  <si>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</si>
  <si>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</si>
  <si>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</si>
  <si>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</si>
  <si>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</si>
  <si>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</si>
  <si>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</si>
  <si>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</si>
  <si>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</si>
  <si>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</si>
  <si>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</si>
  <si>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</si>
  <si>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</si>
  <si>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</si>
  <si>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</si>
  <si>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</si>
  <si>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</si>
  <si>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</si>
  <si>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</si>
  <si>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</si>
  <si>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</si>
  <si>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</si>
  <si>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</si>
  <si>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</si>
  <si>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</si>
  <si>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</si>
  <si>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</si>
  <si>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</si>
  <si>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</si>
  <si>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</si>
  <si>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</si>
  <si>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</si>
  <si>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</si>
  <si>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</si>
  <si>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</si>
  <si>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</si>
  <si>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</si>
  <si>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</si>
  <si>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</si>
  <si>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</si>
  <si>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</si>
  <si>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</si>
  <si>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</si>
  <si>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</si>
  <si>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</si>
  <si>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</si>
  <si>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</si>
  <si>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</si>
  <si>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</si>
  <si>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</si>
  <si>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</si>
  <si>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</si>
  <si>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</si>
  <si>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</si>
  <si>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</si>
  <si>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</si>
  <si>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</si>
  <si>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</si>
  <si>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</si>
  <si>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</si>
  <si>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</si>
  <si>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</si>
  <si>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</si>
  <si>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</si>
  <si>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</si>
  <si>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</si>
  <si>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</si>
  <si>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</si>
  <si>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</si>
  <si>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</si>
  <si>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</si>
  <si>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</si>
  <si>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</si>
  <si>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</si>
  <si>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</si>
  <si>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</si>
  <si>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</si>
  <si>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</si>
  <si>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</si>
  <si>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</si>
  <si>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</si>
  <si>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</si>
  <si>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</si>
  <si>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</si>
  <si>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</si>
  <si>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</si>
  <si>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</si>
  <si>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</si>
  <si>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</si>
  <si>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</si>
  <si>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</si>
  <si>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</si>
  <si>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</si>
  <si>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</si>
  <si>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</si>
  <si>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</si>
  <si>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</si>
  <si>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</si>
  <si>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</si>
  <si>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</si>
  <si>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</si>
  <si>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</si>
  <si>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</si>
  <si>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</si>
  <si>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</si>
  <si>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</si>
  <si>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</si>
  <si>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</si>
  <si>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</si>
  <si>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</si>
  <si>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</si>
  <si>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</si>
  <si>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</si>
  <si>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</si>
  <si>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</si>
  <si>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</si>
  <si>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</si>
  <si>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</si>
  <si>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</si>
  <si>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</si>
  <si>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</si>
  <si>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</si>
  <si>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</si>
  <si>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</si>
  <si>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</si>
  <si>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</si>
  <si>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</si>
  <si>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</si>
  <si>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</si>
  <si>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</si>
  <si>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</si>
  <si>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</si>
  <si>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</si>
  <si>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</si>
  <si>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</si>
  <si>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</si>
  <si>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</si>
  <si>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</si>
  <si>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</si>
  <si>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</si>
  <si>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</si>
  <si>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</si>
  <si>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</si>
  <si>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</si>
  <si>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</si>
  <si>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</si>
  <si>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</si>
  <si>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</si>
  <si>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</si>
  <si>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</si>
  <si>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</si>
  <si>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</si>
  <si>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</si>
  <si>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</si>
  <si>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</si>
  <si>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</si>
  <si>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</si>
  <si>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</si>
  <si>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</si>
  <si>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</si>
  <si>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</si>
  <si>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</si>
  <si>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</si>
  <si>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</si>
  <si>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</si>
  <si>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</si>
  <si>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</si>
  <si>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</si>
  <si>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</si>
  <si>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</si>
  <si>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</si>
  <si>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</si>
  <si>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</si>
  <si>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</si>
  <si>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</si>
  <si>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</si>
  <si>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</si>
  <si>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</si>
  <si>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</si>
  <si>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</si>
  <si>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</si>
  <si>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</si>
  <si>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</si>
  <si>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</si>
  <si>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</si>
  <si>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</si>
  <si>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</si>
  <si>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</si>
  <si>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</si>
  <si>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</si>
  <si>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</si>
  <si>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</si>
  <si>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</si>
  <si>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</si>
  <si>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</si>
  <si>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</si>
  <si>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</si>
  <si>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</si>
  <si>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</si>
  <si>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</si>
  <si>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</si>
  <si>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</si>
  <si>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</si>
  <si>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</si>
  <si>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</si>
  <si>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</si>
  <si>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</si>
  <si>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</si>
  <si>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</si>
  <si>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</si>
  <si>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</si>
  <si>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</si>
  <si>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</si>
  <si>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</si>
  <si>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</si>
  <si>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</si>
  <si>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</si>
  <si>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</si>
  <si>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</si>
  <si>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</si>
  <si>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</si>
  <si>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</si>
  <si>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</si>
  <si>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</si>
  <si>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</si>
  <si>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</si>
  <si>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</si>
  <si>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</si>
  <si>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</si>
  <si>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</si>
  <si>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</si>
  <si>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</si>
  <si>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</si>
  <si>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</si>
  <si>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</si>
  <si>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</si>
  <si>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</si>
  <si>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</si>
  <si>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</si>
  <si>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</si>
  <si>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</si>
  <si>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</si>
  <si>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</si>
  <si>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</si>
  <si>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</si>
  <si>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</si>
  <si>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</si>
  <si>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</si>
  <si>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</si>
  <si>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</si>
  <si>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</si>
  <si>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</si>
  <si>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</si>
  <si>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</si>
  <si>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</si>
  <si>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</si>
  <si>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</si>
  <si>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</si>
  <si>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</si>
  <si>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</si>
  <si>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</si>
  <si>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</si>
  <si>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</si>
  <si>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</si>
  <si>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</si>
  <si>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</si>
  <si>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</si>
  <si>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</si>
  <si>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</si>
  <si>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</si>
  <si>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</si>
  <si>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</si>
  <si>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</si>
  <si>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</si>
  <si>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</si>
  <si>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</si>
  <si>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</si>
  <si>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</si>
  <si>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</si>
  <si>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</si>
  <si>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</si>
  <si>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</si>
  <si>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</si>
  <si>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</si>
  <si>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</si>
  <si>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</si>
  <si>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</si>
  <si>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</si>
  <si>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</si>
  <si>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</si>
  <si>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</si>
  <si>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</si>
  <si>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</si>
  <si>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</si>
  <si>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</si>
  <si>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</si>
  <si>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</si>
  <si>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</si>
  <si>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</si>
  <si>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</si>
  <si>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</si>
  <si>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</si>
  <si>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</si>
  <si>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</si>
  <si>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</si>
  <si>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</si>
  <si>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</si>
  <si>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</si>
  <si>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</si>
  <si>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</si>
  <si>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</si>
  <si>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</si>
  <si>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</si>
  <si>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</si>
  <si>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</si>
  <si>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</si>
  <si>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</si>
  <si>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</si>
  <si>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</si>
  <si>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</si>
  <si>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</si>
  <si>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</si>
  <si>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</si>
  <si>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</si>
  <si>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</si>
  <si>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</si>
  <si>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</si>
  <si>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</si>
  <si>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</si>
  <si>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</si>
  <si>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</si>
  <si>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</si>
  <si>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</si>
  <si>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</si>
  <si>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</si>
  <si>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</si>
  <si>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</si>
  <si>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</si>
  <si>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</si>
  <si>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</si>
  <si>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</si>
  <si>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</si>
  <si>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</si>
  <si>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</si>
  <si>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</si>
  <si>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</si>
  <si>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</si>
  <si>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</si>
  <si>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</si>
  <si>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</si>
  <si>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</si>
  <si>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</si>
  <si>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</si>
  <si>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</si>
  <si>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</si>
  <si>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</si>
  <si>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</si>
  <si>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</si>
  <si>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</si>
  <si>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</si>
  <si>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</si>
  <si>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</si>
  <si>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</si>
  <si>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</si>
  <si>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</si>
  <si>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</si>
  <si>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</si>
  <si>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</si>
  <si>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</si>
  <si>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</si>
  <si>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</si>
  <si>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</si>
  <si>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</si>
  <si>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</si>
  <si>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</si>
  <si>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</si>
  <si>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</si>
  <si>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</si>
  <si>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</si>
  <si>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</si>
  <si>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</si>
  <si>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</si>
  <si>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</si>
  <si>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</si>
  <si>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</si>
  <si>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</si>
  <si>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</si>
  <si>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</si>
  <si>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</si>
  <si>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</si>
  <si>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</si>
  <si>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</si>
  <si>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</si>
  <si>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</si>
  <si>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</si>
  <si>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</si>
  <si>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</si>
  <si>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</si>
  <si>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</si>
  <si>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</si>
  <si>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</si>
  <si>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</si>
  <si>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</si>
  <si>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</si>
  <si>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</si>
  <si>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</si>
  <si>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</si>
  <si>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</si>
  <si>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</si>
  <si>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</si>
  <si>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</si>
  <si>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</si>
  <si>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</si>
  <si>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</si>
  <si>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</si>
  <si>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</si>
  <si>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</si>
  <si>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</si>
  <si>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</si>
  <si>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</si>
  <si>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</si>
  <si>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</si>
  <si>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</si>
  <si>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</si>
  <si>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</si>
  <si>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</si>
  <si>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</si>
  <si>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</si>
  <si>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</si>
  <si>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</si>
  <si>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</si>
  <si>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</si>
  <si>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</si>
  <si>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</si>
  <si>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</si>
  <si>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</si>
  <si>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</si>
  <si>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</si>
  <si>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</si>
  <si>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</si>
  <si>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</si>
  <si>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</si>
  <si>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</si>
  <si>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</si>
  <si>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</si>
  <si>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</si>
  <si>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</si>
  <si>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</si>
  <si>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</si>
  <si>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</si>
  <si>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</si>
  <si>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</si>
  <si>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</si>
  <si>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</si>
  <si>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</si>
  <si>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</si>
  <si>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</si>
  <si>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</si>
  <si>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</si>
  <si>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</si>
  <si>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</si>
  <si>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</si>
  <si>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</si>
  <si>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</si>
  <si>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</si>
  <si>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</si>
  <si>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</si>
  <si>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</si>
  <si>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</si>
  <si>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</si>
  <si>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</si>
  <si>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</si>
  <si>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</si>
  <si>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</si>
  <si>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</si>
  <si>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</si>
  <si>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</si>
  <si>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</si>
  <si>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</si>
  <si>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</si>
  <si>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</si>
  <si>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</si>
  <si>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</si>
  <si>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</si>
  <si>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</si>
  <si>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</si>
  <si>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</si>
  <si>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</si>
  <si>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</si>
  <si>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</si>
  <si>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</si>
  <si>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</si>
  <si>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</si>
  <si>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</si>
  <si>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</si>
  <si>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</si>
  <si>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</si>
  <si>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</si>
  <si>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</si>
  <si>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</si>
  <si>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</si>
  <si>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</si>
  <si>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</si>
  <si>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</si>
  <si>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</si>
  <si>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</si>
  <si>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</si>
  <si>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</si>
  <si>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</si>
  <si>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</si>
  <si>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</si>
  <si>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</si>
  <si>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</si>
  <si>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</si>
  <si>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</si>
  <si>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</si>
  <si>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</si>
  <si>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</si>
  <si>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</si>
  <si>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</si>
  <si>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</si>
  <si>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</si>
  <si>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</si>
  <si>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</si>
  <si>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</si>
  <si>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</si>
  <si>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</si>
  <si>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</si>
  <si>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</si>
  <si>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</si>
  <si>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</si>
  <si>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</si>
  <si>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</si>
  <si>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</si>
  <si>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</si>
  <si>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</si>
  <si>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</si>
  <si>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</si>
  <si>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</si>
  <si>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</si>
  <si>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</si>
  <si>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</si>
  <si>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</si>
  <si>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</si>
  <si>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</si>
  <si>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</si>
  <si>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</si>
  <si>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</si>
  <si>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</si>
  <si>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</si>
  <si>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</si>
  <si>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</si>
  <si>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</si>
  <si>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</si>
  <si>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</si>
  <si>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</si>
  <si>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</si>
  <si>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</si>
  <si>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</si>
  <si>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</si>
  <si>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</si>
  <si>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</si>
  <si>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</si>
  <si>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</si>
  <si>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</si>
  <si>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</si>
  <si>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</si>
  <si>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</si>
  <si>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</si>
  <si>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</si>
  <si>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</si>
  <si>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</si>
  <si>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</si>
  <si>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</si>
  <si>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</si>
  <si>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</si>
  <si>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</si>
  <si>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</si>
  <si>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</si>
  <si>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</si>
  <si>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</si>
  <si>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</si>
  <si>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</si>
  <si>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</si>
  <si>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</si>
  <si>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</si>
  <si>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</si>
  <si>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</si>
  <si>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</si>
  <si>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</si>
  <si>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</si>
  <si>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</si>
  <si>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</si>
  <si>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</si>
  <si>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</si>
  <si>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</si>
  <si>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</si>
  <si>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</si>
  <si>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</si>
  <si>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</si>
  <si>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</si>
  <si>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</si>
  <si>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</si>
  <si>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</si>
  <si>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</si>
  <si>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</si>
  <si>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</si>
  <si>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</si>
  <si>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</si>
  <si>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</si>
  <si>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</si>
  <si>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</si>
  <si>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</si>
  <si>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</si>
  <si>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</si>
  <si>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</si>
  <si>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</si>
  <si>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</si>
  <si>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</si>
  <si>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</si>
  <si>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</si>
  <si>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</si>
  <si>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</si>
  <si>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</si>
  <si>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</si>
  <si>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</si>
  <si>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</si>
  <si>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</si>
  <si>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</si>
  <si>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</si>
  <si>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</si>
  <si>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</si>
  <si>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</si>
  <si>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</si>
  <si>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</si>
  <si>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</si>
  <si>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</si>
  <si>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</si>
  <si>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</si>
  <si>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</si>
  <si>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</si>
  <si>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</si>
  <si>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</si>
  <si>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</si>
  <si>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</si>
  <si>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</si>
  <si>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</si>
  <si>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</si>
  <si>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</si>
  <si>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</si>
  <si>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</si>
  <si>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</si>
  <si>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</si>
  <si>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</si>
  <si>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</si>
  <si>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</si>
  <si>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</si>
  <si>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</si>
  <si>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</si>
  <si>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</si>
  <si>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</si>
  <si>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</si>
  <si>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</si>
  <si>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</si>
  <si>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</si>
  <si>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</si>
  <si>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</si>
  <si>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</si>
  <si>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</si>
  <si>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</si>
  <si>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</si>
  <si>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</si>
  <si>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</si>
  <si>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</si>
  <si>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</si>
  <si>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</si>
  <si>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</si>
  <si>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</si>
  <si>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</si>
  <si>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</si>
  <si>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</si>
  <si>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</si>
  <si>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</si>
  <si>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</si>
  <si>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</si>
  <si>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</si>
  <si>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</si>
  <si>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</si>
  <si>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</si>
  <si>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</si>
  <si>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</si>
  <si>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</si>
  <si>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</si>
  <si>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</si>
  <si>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</si>
  <si>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</si>
  <si>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</si>
  <si>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</si>
  <si>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</si>
  <si>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</si>
  <si>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</si>
  <si>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</si>
  <si>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</si>
  <si>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</si>
  <si>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</si>
  <si>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</si>
  <si>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</si>
  <si>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</si>
  <si>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</si>
  <si>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</si>
  <si>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</si>
  <si>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</si>
  <si>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</si>
  <si>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</si>
  <si>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</si>
  <si>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</si>
  <si>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</si>
  <si>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</si>
  <si>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</si>
  <si>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</si>
  <si>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</si>
  <si>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</si>
  <si>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</si>
  <si>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</si>
  <si>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</si>
  <si>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</si>
  <si>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</si>
  <si>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</si>
  <si>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</si>
  <si>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</si>
  <si>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</si>
  <si>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</si>
  <si>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</si>
  <si>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</si>
  <si>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</si>
  <si>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</si>
  <si>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</si>
  <si>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</si>
  <si>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</si>
  <si>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</si>
  <si>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</si>
  <si>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</si>
  <si>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</si>
  <si>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</si>
  <si>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</si>
  <si>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</si>
  <si>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</si>
  <si>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</si>
  <si>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</si>
  <si>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</si>
  <si>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</si>
  <si>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</si>
  <si>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</si>
  <si>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</si>
  <si>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</si>
  <si>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</si>
  <si>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</si>
  <si>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</si>
  <si>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</si>
  <si>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</si>
  <si>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</si>
  <si>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</si>
  <si>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</si>
  <si>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</si>
  <si>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</si>
  <si>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</si>
  <si>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</si>
  <si>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</si>
  <si>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</si>
  <si>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</si>
  <si>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</si>
  <si>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</si>
  <si>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</si>
  <si>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</si>
  <si>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</si>
  <si>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</si>
  <si>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</si>
  <si>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</si>
  <si>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</si>
  <si>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</si>
  <si>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</si>
  <si>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</si>
  <si>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</si>
  <si>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</si>
  <si>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</si>
  <si>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</si>
  <si>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</si>
  <si>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</si>
  <si>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</si>
  <si>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</si>
  <si>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</si>
  <si>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</si>
  <si>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</si>
  <si>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</si>
  <si>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</si>
  <si>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</si>
  <si>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</si>
  <si>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</si>
  <si>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</si>
  <si>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</si>
  <si>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</si>
  <si>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</si>
  <si>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</si>
  <si>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</si>
  <si>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</si>
  <si>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</si>
  <si>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</si>
  <si>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</si>
  <si>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</si>
  <si>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</si>
  <si>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</si>
  <si>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</si>
  <si>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</si>
  <si>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</si>
  <si>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</si>
  <si>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</si>
  <si>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</si>
  <si>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</si>
  <si>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</si>
  <si>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</si>
  <si>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</si>
  <si>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</si>
  <si>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</si>
  <si>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</si>
  <si>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</si>
  <si>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</si>
  <si>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</si>
  <si>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</si>
  <si>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</si>
  <si>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</si>
  <si>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</si>
  <si>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</si>
  <si>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</si>
  <si>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</si>
  <si>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</si>
  <si>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</si>
  <si>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</si>
  <si>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</si>
  <si>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</si>
  <si>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</si>
  <si>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</si>
  <si>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</si>
  <si>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</si>
  <si>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</si>
  <si>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</si>
  <si>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</si>
  <si>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</si>
  <si>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</si>
  <si>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</si>
  <si>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</si>
  <si>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</si>
  <si>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</si>
  <si>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</si>
  <si>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</si>
  <si>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</si>
  <si>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</si>
  <si>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</si>
  <si>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</si>
  <si>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</si>
  <si>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</si>
  <si>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</si>
  <si>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</si>
  <si>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</si>
  <si>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</si>
  <si>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</si>
  <si>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</si>
  <si>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</si>
  <si>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</si>
  <si>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</si>
  <si>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</si>
  <si>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</si>
  <si>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</si>
  <si>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</si>
  <si>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</si>
  <si>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</si>
  <si>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</si>
  <si>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</si>
  <si>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</si>
  <si>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</si>
  <si>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</si>
  <si>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</si>
  <si>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</si>
  <si>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</si>
  <si>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</si>
  <si>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</si>
  <si>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</si>
  <si>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</si>
  <si>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</si>
  <si>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</si>
  <si>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</si>
  <si>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</si>
  <si>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</si>
  <si>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</si>
  <si>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</si>
  <si>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</si>
  <si>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</si>
  <si>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</si>
  <si>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</si>
  <si>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</si>
  <si>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</si>
  <si>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</si>
  <si>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</si>
  <si>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</si>
  <si>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</si>
  <si>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</si>
  <si>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</si>
  <si>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</si>
  <si>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</si>
  <si>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</si>
  <si>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</si>
  <si>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</si>
  <si>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</si>
  <si>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</si>
  <si>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</si>
  <si>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</si>
  <si>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</si>
  <si>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</si>
  <si>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</si>
  <si>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</si>
  <si>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</si>
  <si>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</si>
  <si>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</si>
  <si>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</si>
  <si>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</si>
  <si>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</si>
  <si>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</si>
  <si>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</si>
  <si>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</si>
  <si>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</si>
  <si>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</si>
  <si>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</si>
  <si>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</si>
  <si>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</si>
  <si>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</si>
  <si>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</si>
  <si>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</si>
  <si>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</si>
  <si>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</si>
  <si>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</si>
  <si>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</si>
  <si>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</si>
  <si>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</si>
  <si>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</si>
  <si>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</si>
  <si>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</si>
  <si>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</si>
  <si>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</si>
  <si>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</si>
  <si>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</si>
  <si>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</si>
  <si>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</si>
  <si>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</si>
  <si>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</si>
  <si>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</si>
  <si>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</si>
  <si>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</si>
  <si>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</si>
  <si>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</si>
  <si>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</si>
  <si>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</si>
  <si>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</si>
  <si>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</si>
  <si>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</si>
  <si>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</si>
  <si>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</si>
  <si>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</si>
  <si>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</si>
  <si>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</si>
  <si>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</si>
  <si>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</si>
  <si>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</si>
  <si>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</si>
  <si>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</si>
  <si>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</si>
  <si>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</si>
  <si>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</si>
  <si>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</si>
  <si>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</si>
  <si>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</si>
  <si>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</si>
  <si>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</si>
  <si>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</si>
  <si>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</si>
  <si>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</si>
  <si>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</si>
  <si>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</si>
  <si>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</si>
  <si>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</si>
  <si>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</si>
  <si>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</si>
  <si>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</si>
  <si>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</si>
  <si>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</si>
  <si>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</si>
  <si>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</si>
  <si>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</si>
  <si>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</si>
  <si>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</si>
  <si>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</si>
  <si>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</si>
  <si>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</si>
  <si>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</si>
  <si>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</si>
  <si>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</si>
  <si>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</si>
  <si>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</si>
  <si>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</si>
  <si>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</si>
  <si>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</si>
  <si>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</si>
  <si>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</si>
  <si>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</si>
  <si>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</si>
  <si>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</si>
  <si>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</si>
  <si>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</si>
  <si>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</si>
  <si>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</si>
  <si>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</si>
  <si>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</si>
  <si>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</si>
  <si>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</si>
  <si>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</si>
  <si>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</si>
  <si>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</si>
  <si>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</si>
  <si>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</si>
  <si>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</si>
  <si>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</si>
  <si>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</si>
  <si>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</si>
  <si>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</si>
  <si>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</si>
  <si>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</si>
  <si>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</si>
  <si>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</si>
  <si>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</si>
  <si>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</si>
  <si>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</si>
  <si>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</si>
  <si>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</si>
  <si>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</si>
  <si>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</si>
  <si>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</si>
  <si>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</si>
  <si>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</si>
  <si>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</si>
  <si>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</si>
  <si>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</si>
  <si>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</si>
  <si>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</si>
  <si>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</si>
  <si>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</si>
  <si>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</si>
  <si>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</si>
  <si>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</si>
  <si>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</si>
  <si>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</si>
  <si>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</si>
  <si>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</si>
  <si>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</si>
  <si>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</si>
  <si>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</si>
  <si>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</si>
  <si>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</si>
  <si>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</si>
  <si>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</si>
  <si>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</si>
  <si>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</si>
  <si>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</si>
  <si>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</si>
  <si>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</si>
  <si>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</si>
  <si>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</si>
  <si>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</si>
  <si>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</si>
  <si>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</si>
  <si>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</si>
  <si>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</si>
  <si>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</si>
  <si>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</si>
  <si>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</si>
  <si>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</si>
  <si>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</si>
  <si>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</si>
  <si>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</si>
  <si>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</si>
  <si>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</si>
  <si>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</si>
  <si>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</si>
  <si>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</si>
  <si>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</si>
  <si>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</si>
  <si>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</si>
  <si>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</si>
  <si>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</si>
  <si>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</si>
  <si>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</si>
  <si>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</si>
  <si>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</si>
  <si>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</si>
  <si>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</si>
  <si>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</si>
  <si>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</si>
  <si>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</si>
  <si>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</si>
  <si>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</si>
  <si>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</si>
  <si>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</si>
  <si>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</si>
  <si>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</si>
  <si>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</si>
  <si>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</si>
  <si>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</si>
  <si>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</si>
  <si>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</si>
  <si>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</si>
  <si>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</si>
  <si>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</si>
  <si>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</si>
  <si>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</si>
  <si>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</si>
  <si>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</si>
  <si>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</si>
  <si>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</si>
  <si>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</si>
  <si>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</si>
  <si>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</si>
  <si>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</si>
  <si>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</si>
  <si>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</si>
  <si>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</si>
  <si>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</si>
  <si>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</si>
  <si>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</si>
  <si>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</si>
  <si>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</si>
  <si>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</si>
  <si>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</si>
  <si>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</si>
  <si>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</si>
  <si>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</si>
  <si>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</si>
  <si>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</si>
  <si>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</si>
  <si>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</si>
  <si>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</si>
  <si>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</si>
  <si>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</si>
  <si>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</si>
  <si>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</si>
  <si>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</si>
  <si>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</si>
  <si>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</si>
  <si>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</si>
  <si>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</si>
  <si>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</si>
  <si>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</si>
  <si>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</si>
  <si>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</si>
  <si>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</si>
  <si>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</si>
  <si>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</si>
  <si>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</si>
  <si>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</si>
  <si>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</si>
  <si>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</si>
  <si>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</si>
  <si>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</si>
  <si>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</si>
  <si>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</si>
  <si>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</si>
  <si>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</si>
  <si>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</si>
  <si>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</si>
  <si>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</si>
  <si>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</si>
  <si>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</si>
  <si>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</si>
  <si>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</si>
  <si>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</si>
  <si>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</si>
  <si>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</si>
  <si>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</si>
  <si>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</si>
  <si>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</si>
  <si>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</si>
  <si>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</si>
  <si>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</si>
  <si>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</si>
  <si>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</si>
  <si>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</si>
  <si>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</si>
  <si>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</si>
  <si>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</si>
  <si>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</si>
  <si>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</si>
  <si>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</si>
  <si>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</si>
  <si>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</si>
  <si>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</si>
  <si>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</si>
  <si>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</si>
  <si>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</si>
  <si>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</si>
  <si>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</si>
  <si>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</si>
  <si>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</si>
  <si>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</si>
  <si>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</si>
  <si>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</si>
  <si>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</si>
  <si>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</si>
  <si>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</si>
  <si>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</si>
  <si>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</si>
  <si>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</si>
  <si>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</si>
  <si>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</si>
  <si>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</si>
  <si>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</si>
  <si>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</si>
  <si>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</si>
  <si>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</si>
  <si>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</si>
  <si>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</si>
  <si>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</si>
  <si>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</si>
  <si>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</si>
  <si>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</si>
  <si>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</si>
  <si>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</si>
  <si>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</si>
  <si>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</si>
  <si>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</si>
  <si>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</si>
  <si>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</si>
  <si>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</si>
  <si>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</si>
  <si>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</si>
  <si>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</si>
  <si>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</si>
  <si>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</si>
  <si>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</si>
  <si>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</si>
  <si>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</si>
  <si>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</si>
  <si>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</si>
  <si>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</si>
  <si>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</si>
  <si>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</si>
  <si>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</si>
  <si>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</si>
  <si>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</si>
  <si>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</si>
  <si>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</si>
  <si>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</si>
  <si>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</si>
  <si>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</si>
  <si>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</si>
  <si>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</si>
  <si>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</si>
  <si>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</si>
  <si>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</si>
  <si>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</si>
  <si>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</si>
  <si>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</si>
  <si>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</si>
  <si>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</si>
  <si>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</si>
  <si>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</si>
  <si>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</si>
  <si>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</si>
  <si>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</si>
  <si>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</si>
  <si>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</si>
  <si>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</si>
  <si>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</si>
  <si>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</si>
  <si>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</si>
  <si>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</si>
  <si>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</si>
  <si>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</si>
  <si>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</si>
  <si>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</si>
  <si>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</si>
  <si>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</si>
  <si>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</si>
  <si>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</si>
  <si>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</si>
  <si>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</si>
  <si>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</si>
  <si>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</si>
  <si>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</si>
  <si>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</si>
  <si>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</si>
  <si>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</si>
  <si>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</si>
  <si>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</si>
  <si>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</si>
  <si>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</si>
  <si>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</si>
  <si>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</si>
  <si>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</si>
  <si>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</si>
  <si>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</si>
  <si>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</si>
  <si>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</si>
  <si>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</si>
  <si>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</si>
  <si>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</si>
  <si>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</si>
  <si>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</si>
  <si>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</si>
  <si>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</si>
  <si>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</si>
  <si>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</si>
  <si>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</si>
  <si>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</si>
  <si>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</si>
  <si>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</si>
  <si>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</si>
  <si>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</si>
  <si>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</si>
  <si>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</si>
  <si>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</si>
  <si>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</si>
  <si>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</si>
  <si>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</si>
  <si>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</si>
  <si>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</si>
  <si>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</si>
  <si>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</si>
  <si>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</si>
  <si>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</si>
  <si>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</si>
  <si>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</si>
  <si>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</si>
  <si>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</si>
  <si>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</si>
  <si>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</si>
  <si>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</si>
  <si>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</si>
  <si>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</si>
  <si>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</si>
  <si>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</si>
  <si>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</si>
  <si>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</si>
  <si>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</si>
  <si>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</si>
  <si>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</si>
  <si>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</si>
  <si>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</si>
  <si>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</si>
  <si>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</si>
  <si>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</si>
  <si>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</si>
  <si>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</si>
  <si>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</si>
  <si>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</si>
  <si>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</si>
  <si>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</si>
  <si>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</si>
  <si>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</si>
  <si>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</si>
  <si>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</si>
  <si>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</si>
  <si>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</si>
  <si>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</si>
  <si>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</si>
  <si>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</si>
  <si>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</si>
  <si>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</si>
  <si>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</si>
  <si>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</si>
  <si>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</si>
  <si>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</si>
  <si>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</si>
  <si>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</si>
  <si>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</si>
  <si>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</si>
  <si>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</si>
  <si>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</si>
  <si>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</si>
  <si>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</si>
  <si>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</si>
  <si>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</si>
  <si>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</si>
  <si>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</si>
  <si>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</si>
  <si>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</si>
  <si>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</si>
  <si>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</si>
  <si>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</si>
  <si>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</si>
  <si>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</si>
  <si>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</si>
  <si>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</si>
  <si>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</si>
  <si>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</si>
  <si>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</si>
  <si>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</si>
  <si>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</si>
  <si>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</si>
  <si>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</si>
  <si>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</si>
  <si>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</si>
  <si>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</si>
  <si>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</si>
  <si>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</si>
  <si>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</si>
  <si>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</si>
  <si>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</si>
  <si>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</si>
  <si>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</si>
  <si>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</si>
  <si>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</si>
  <si>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</si>
  <si>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</si>
  <si>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</si>
  <si>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</si>
  <si>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</si>
  <si>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</si>
  <si>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</si>
  <si>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</si>
  <si>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</si>
  <si>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</si>
  <si>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</si>
  <si>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</si>
  <si>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</si>
  <si>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</si>
  <si>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</si>
  <si>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</si>
  <si>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</si>
  <si>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</si>
  <si>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</si>
  <si>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</si>
  <si>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</si>
  <si>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</si>
  <si>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</si>
  <si>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</si>
  <si>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</si>
  <si>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</si>
  <si>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</si>
  <si>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</si>
  <si>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</si>
  <si>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</si>
  <si>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</si>
  <si>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</si>
  <si>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</si>
  <si>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</si>
  <si>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</si>
  <si>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</si>
  <si>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</si>
  <si>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</si>
  <si>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</si>
  <si>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</si>
  <si>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</si>
  <si>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</si>
  <si>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</si>
  <si>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</si>
  <si>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</si>
  <si>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</si>
  <si>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</si>
  <si>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</si>
  <si>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</si>
  <si>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</si>
  <si>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</si>
  <si>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</si>
  <si>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</si>
  <si>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</si>
  <si>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</si>
  <si>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</si>
  <si>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</si>
  <si>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</si>
  <si>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</si>
  <si>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</si>
  <si>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</si>
  <si>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</si>
  <si>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</si>
  <si>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</si>
  <si>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</si>
  <si>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</si>
  <si>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</si>
  <si>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</si>
  <si>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</si>
  <si>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</si>
  <si>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</si>
  <si>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</si>
  <si>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</si>
  <si>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</si>
  <si>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</si>
  <si>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</si>
  <si>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</si>
  <si>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</si>
  <si>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</si>
  <si>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</si>
  <si>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</si>
  <si>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</si>
  <si>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</si>
  <si>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</si>
  <si>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</si>
  <si>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</si>
  <si>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</si>
  <si>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</si>
  <si>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</si>
  <si>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</si>
  <si>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</si>
  <si>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</si>
  <si>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</si>
  <si>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</si>
  <si>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</si>
  <si>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</si>
  <si>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</si>
  <si>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</si>
  <si>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</si>
  <si>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</si>
  <si>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</si>
  <si>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</si>
  <si>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</si>
  <si>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</si>
  <si>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</si>
  <si>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</si>
  <si>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</si>
  <si>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</si>
  <si>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</si>
  <si>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</si>
  <si>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</si>
  <si>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</si>
  <si>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</si>
  <si>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</si>
  <si>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</si>
  <si>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</si>
  <si>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</si>
  <si>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</si>
  <si>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</si>
  <si>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</si>
  <si>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</si>
  <si>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</si>
  <si>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</si>
  <si>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</si>
  <si>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</si>
  <si>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</si>
  <si>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</si>
  <si>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</si>
  <si>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</si>
  <si>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</si>
  <si>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</si>
  <si>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</si>
  <si>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</si>
  <si>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</si>
  <si>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</si>
  <si>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</si>
  <si>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</si>
  <si>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</si>
  <si>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</si>
  <si>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</si>
  <si>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</si>
  <si>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</si>
  <si>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</si>
  <si>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</si>
  <si>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</si>
  <si>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</si>
  <si>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</si>
  <si>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</si>
  <si>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</si>
  <si>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</si>
  <si>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</si>
  <si>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</si>
  <si>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</si>
  <si>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</si>
  <si>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</si>
  <si>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</si>
  <si>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</si>
  <si>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</si>
  <si>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</si>
  <si>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</si>
  <si>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</si>
  <si>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</si>
  <si>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</si>
  <si>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</si>
  <si>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</si>
  <si>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</si>
  <si>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</si>
  <si>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</si>
  <si>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</si>
  <si>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</si>
  <si>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</si>
  <si>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</si>
  <si>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</si>
  <si>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</si>
  <si>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</si>
  <si>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</si>
  <si>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</si>
  <si>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</si>
  <si>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</si>
  <si>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</si>
  <si>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</si>
  <si>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</si>
  <si>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</si>
  <si>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</si>
  <si>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</si>
  <si>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</si>
  <si>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</si>
  <si>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</si>
  <si>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</si>
  <si>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</si>
  <si>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</si>
  <si>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</si>
  <si>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</si>
  <si>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</si>
  <si>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</si>
  <si>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</si>
  <si>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</si>
  <si>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</si>
  <si>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</si>
  <si>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</si>
  <si>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</si>
  <si>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</si>
  <si>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</si>
  <si>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</si>
  <si>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</si>
  <si>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</si>
  <si>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</si>
  <si>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</si>
  <si>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</si>
  <si>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</si>
  <si>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</si>
  <si>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</si>
  <si>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</si>
  <si>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</si>
  <si>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</si>
  <si>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</si>
  <si>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</si>
  <si>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</si>
  <si>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</si>
  <si>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</si>
  <si>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</si>
  <si>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</si>
  <si>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</si>
  <si>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</si>
  <si>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</si>
  <si>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</si>
  <si>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</si>
  <si>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</si>
  <si>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</si>
  <si>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</si>
  <si>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</si>
  <si>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</si>
  <si>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</si>
  <si>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</si>
  <si>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</si>
  <si>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</si>
  <si>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</si>
  <si>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</si>
  <si>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</si>
  <si>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</si>
  <si>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</si>
  <si>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</si>
  <si>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</si>
  <si>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</si>
  <si>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</si>
  <si>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</si>
  <si>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</si>
  <si>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</si>
  <si>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</si>
  <si>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</si>
  <si>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</si>
  <si>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</si>
  <si>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</si>
  <si>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</si>
  <si>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</si>
  <si>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</si>
  <si>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</si>
  <si>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</si>
  <si>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</si>
  <si>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</si>
  <si>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</si>
  <si>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</si>
  <si>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</si>
  <si>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</si>
  <si>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</si>
  <si>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</si>
  <si>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</si>
  <si>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</si>
  <si>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</si>
  <si>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</si>
  <si>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</si>
  <si>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</si>
  <si>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</si>
  <si>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</si>
  <si>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</si>
  <si>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</si>
  <si>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</si>
  <si>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</si>
  <si>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</si>
  <si>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</si>
  <si>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</si>
  <si>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</si>
  <si>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</si>
  <si>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</si>
  <si>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</si>
  <si>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</si>
  <si>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</si>
  <si>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</si>
  <si>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</si>
  <si>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</si>
  <si>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</si>
  <si>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</si>
  <si>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</si>
  <si>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</si>
  <si>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</si>
  <si>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</si>
  <si>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</si>
  <si>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</si>
  <si>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</si>
  <si>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</si>
  <si>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</si>
  <si>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</si>
  <si>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</si>
  <si>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</si>
  <si>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</si>
  <si>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</si>
  <si>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</si>
  <si>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</si>
  <si>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</si>
  <si>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</si>
  <si>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</si>
  <si>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</si>
  <si>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</si>
  <si>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</si>
  <si>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</si>
  <si>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</si>
  <si>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</si>
  <si>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</si>
  <si>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</si>
  <si>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</si>
  <si>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</si>
  <si>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</si>
  <si>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</si>
  <si>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</si>
  <si>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</si>
  <si>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</si>
  <si>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</si>
  <si>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</si>
  <si>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</si>
  <si>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</si>
  <si>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</si>
  <si>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</si>
  <si>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</si>
  <si>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</si>
  <si>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</si>
  <si>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</si>
  <si>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</si>
  <si>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</si>
  <si>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</si>
  <si>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</si>
  <si>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</si>
  <si>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</si>
  <si>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</si>
  <si>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</si>
  <si>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</si>
  <si>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</si>
  <si>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</si>
  <si>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</si>
  <si>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</si>
  <si>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</si>
  <si>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</si>
  <si>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</si>
  <si>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</si>
  <si>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</si>
  <si>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</si>
  <si>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</si>
  <si>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</si>
  <si>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</si>
  <si>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</si>
  <si>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</si>
  <si>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</si>
  <si>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</si>
  <si>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</si>
  <si>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</si>
  <si>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</si>
  <si>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</si>
  <si>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</si>
  <si>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</si>
  <si>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</si>
  <si>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</si>
  <si>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</si>
  <si>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</si>
  <si>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</si>
  <si>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</si>
  <si>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</si>
  <si>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</si>
  <si>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</si>
  <si>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</si>
  <si>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</si>
  <si>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</si>
  <si>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</si>
  <si>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</si>
  <si>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</si>
  <si>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</si>
  <si>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</si>
  <si>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</si>
  <si>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</si>
  <si>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</si>
  <si>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</si>
  <si>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</si>
  <si>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</si>
  <si>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</si>
  <si>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</si>
  <si>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</si>
  <si>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</si>
  <si>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</si>
  <si>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</si>
  <si>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</si>
  <si>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</si>
  <si>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</si>
  <si>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</si>
  <si>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</si>
  <si>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</si>
  <si>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</si>
  <si>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</si>
  <si>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</si>
  <si>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</si>
  <si>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</si>
  <si>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</si>
  <si>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</si>
  <si>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</si>
  <si>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</si>
  <si>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</si>
  <si>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</si>
  <si>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</si>
  <si>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</si>
  <si>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</si>
  <si>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</si>
  <si>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</si>
  <si>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</si>
  <si>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</si>
  <si>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</si>
  <si>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</si>
  <si>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</si>
  <si>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</si>
  <si>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</si>
  <si>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</si>
  <si>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</si>
  <si>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</si>
  <si>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</si>
  <si>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</si>
  <si>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</si>
  <si>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</si>
  <si>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</si>
  <si>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</si>
  <si>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</si>
  <si>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</si>
  <si>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</si>
  <si>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</si>
  <si>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</si>
  <si>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</si>
  <si>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</si>
  <si>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</si>
  <si>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</si>
  <si>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</si>
  <si>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</si>
  <si>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</si>
  <si>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</si>
  <si>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</si>
  <si>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</si>
  <si>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</si>
  <si>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</si>
  <si>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</si>
  <si>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</si>
  <si>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</si>
  <si>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</si>
  <si>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</si>
  <si>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</si>
  <si>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</si>
  <si>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</si>
  <si>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</si>
  <si>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</si>
  <si>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</si>
  <si>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</si>
  <si>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</si>
  <si>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</si>
  <si>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</si>
  <si>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</si>
  <si>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</si>
  <si>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</si>
  <si>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</si>
  <si>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</si>
  <si>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</si>
  <si>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</si>
  <si>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</si>
  <si>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</si>
  <si>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</si>
  <si>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</si>
  <si>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</si>
  <si>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</si>
  <si>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</si>
  <si>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</si>
  <si>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</si>
  <si>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</si>
  <si>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</si>
  <si>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</si>
  <si>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</si>
  <si>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</si>
  <si>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</si>
  <si>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</si>
  <si>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</si>
  <si>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</si>
  <si>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</si>
  <si>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</si>
  <si>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</si>
  <si>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</si>
  <si>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</si>
  <si>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</si>
  <si>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</si>
  <si>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</si>
  <si>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</si>
  <si>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</si>
  <si>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</si>
  <si>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</si>
  <si>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</si>
  <si>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</si>
  <si>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</si>
  <si>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</si>
  <si>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</si>
  <si>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</si>
  <si>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</si>
  <si>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</si>
  <si>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</si>
  <si>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</si>
  <si>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</si>
  <si>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</si>
  <si>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</si>
  <si>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</si>
  <si>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</si>
  <si>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</si>
  <si>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</si>
  <si>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</si>
  <si>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</si>
  <si>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</si>
  <si>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</si>
  <si>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</si>
  <si>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</si>
  <si>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</si>
  <si>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</si>
  <si>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</si>
  <si>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</si>
  <si>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</si>
  <si>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</si>
  <si>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</si>
  <si>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</si>
  <si>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</si>
  <si>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</si>
  <si>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</si>
  <si>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</si>
  <si>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</si>
  <si>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</si>
  <si>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</si>
  <si>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</si>
  <si>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</si>
  <si>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</si>
  <si>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</si>
  <si>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</si>
  <si>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</si>
  <si>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</si>
  <si>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</si>
  <si>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</si>
  <si>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</si>
  <si>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</si>
  <si>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</si>
  <si>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</si>
  <si>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</si>
  <si>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</si>
  <si>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</si>
  <si>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</si>
  <si>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</si>
  <si>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</si>
  <si>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</si>
  <si>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</si>
  <si>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</si>
  <si>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</si>
  <si>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</si>
  <si>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</si>
  <si>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</si>
  <si>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</si>
  <si>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</si>
  <si>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</si>
  <si>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</si>
  <si>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</si>
  <si>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</si>
  <si>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</si>
  <si>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</si>
  <si>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</si>
  <si>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</si>
  <si>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</si>
  <si>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</si>
  <si>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</si>
  <si>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</si>
  <si>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</si>
  <si>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</si>
  <si>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</si>
  <si>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</si>
  <si>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</si>
  <si>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</si>
  <si>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</si>
  <si>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</si>
  <si>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</si>
  <si>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</si>
  <si>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</si>
  <si>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</si>
  <si>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</si>
  <si>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</si>
  <si>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</si>
  <si>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</si>
  <si>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</si>
  <si>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</si>
  <si>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</si>
  <si>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</si>
  <si>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</si>
  <si>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</si>
  <si>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</si>
  <si>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</si>
  <si>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</si>
  <si>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</si>
  <si>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</si>
  <si>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</si>
  <si>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</si>
  <si>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</si>
  <si>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</si>
  <si>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</si>
  <si>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</si>
  <si>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</si>
  <si>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</si>
  <si>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</si>
  <si>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</si>
  <si>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</si>
  <si>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</si>
  <si>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</si>
  <si>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</si>
  <si>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</si>
  <si>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</si>
  <si>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</si>
  <si>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</si>
  <si>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</si>
  <si>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</si>
  <si>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</si>
  <si>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</si>
  <si>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</si>
  <si>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</si>
  <si>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</si>
  <si>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</si>
  <si>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</si>
  <si>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</si>
  <si>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</si>
  <si>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</si>
  <si>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</si>
  <si>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</si>
  <si>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</si>
  <si>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</si>
  <si>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</si>
  <si>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</si>
  <si>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</si>
  <si>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</si>
  <si>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</si>
  <si>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</si>
  <si>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</si>
  <si>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</si>
  <si>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</si>
  <si>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</si>
  <si>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</si>
  <si>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</si>
  <si>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</si>
  <si>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</si>
  <si>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</si>
  <si>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</si>
  <si>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</si>
  <si>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</si>
  <si>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</si>
  <si>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</si>
  <si>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</si>
  <si>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</si>
  <si>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</si>
  <si>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</si>
  <si>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</si>
  <si>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</si>
  <si>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</si>
  <si>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</si>
  <si>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</si>
  <si>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</si>
  <si>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</si>
  <si>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</si>
  <si>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</si>
  <si>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</si>
  <si>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</si>
  <si>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</si>
  <si>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</si>
  <si>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</si>
  <si>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</si>
  <si>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</si>
  <si>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</si>
  <si>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</si>
  <si>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</si>
  <si>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</si>
  <si>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</si>
  <si>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</si>
  <si>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</si>
  <si>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</si>
  <si>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</si>
  <si>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</si>
  <si>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</si>
  <si>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</si>
  <si>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</si>
  <si>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</si>
  <si>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</si>
  <si>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</si>
  <si>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</si>
  <si>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</si>
  <si>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</si>
  <si>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</si>
  <si>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</si>
  <si>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</si>
  <si>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</si>
  <si>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</si>
  <si>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</si>
  <si>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</si>
  <si>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</si>
  <si>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</si>
  <si>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</si>
  <si>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</si>
  <si>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</si>
  <si>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</si>
  <si>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</si>
  <si>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</si>
  <si>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</si>
  <si>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</si>
  <si>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</si>
  <si>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</si>
  <si>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</si>
  <si>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</si>
  <si>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</si>
  <si>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</si>
  <si>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</si>
  <si>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</si>
  <si>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</si>
  <si>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</si>
  <si>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</si>
  <si>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</si>
  <si>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</si>
  <si>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</si>
  <si>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</si>
  <si>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</si>
  <si>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</si>
  <si>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</si>
  <si>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</si>
  <si>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</si>
  <si>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</si>
  <si>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</si>
  <si>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</si>
  <si>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</si>
  <si>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</si>
  <si>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</si>
  <si>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</si>
  <si>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</si>
  <si>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</si>
  <si>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</si>
  <si>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</si>
  <si>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</si>
  <si>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</si>
  <si>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</si>
  <si>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</si>
  <si>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</si>
  <si>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</si>
  <si>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</si>
  <si>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</si>
  <si>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</si>
  <si>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</si>
  <si>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</si>
  <si>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</si>
  <si>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</si>
  <si>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</si>
  <si>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</si>
  <si>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</si>
  <si>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</si>
  <si>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</si>
  <si>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</si>
  <si>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</si>
  <si>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</si>
  <si>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</si>
  <si>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</si>
  <si>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</si>
  <si>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</si>
  <si>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</si>
  <si>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</si>
  <si>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</si>
  <si>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</si>
  <si>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</si>
  <si>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</si>
  <si>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</si>
  <si>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</si>
  <si>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</si>
  <si>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</si>
  <si>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</si>
  <si>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</si>
  <si>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</si>
  <si>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</si>
  <si>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</si>
  <si>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</si>
  <si>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</si>
  <si>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</si>
  <si>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</si>
  <si>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</si>
  <si>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</si>
  <si>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</si>
  <si>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</si>
  <si>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</si>
  <si>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</si>
  <si>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</si>
  <si>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</si>
  <si>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</si>
  <si>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</si>
  <si>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</si>
  <si>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</si>
  <si>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</si>
  <si>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</si>
  <si>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</si>
  <si>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</si>
  <si>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</si>
  <si>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</si>
  <si>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</si>
  <si>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</si>
  <si>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</si>
  <si>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</si>
  <si>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</si>
  <si>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</si>
  <si>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</si>
  <si>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</si>
  <si>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</si>
  <si>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</si>
  <si>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</si>
  <si>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</si>
  <si>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</si>
  <si>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</si>
  <si>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</si>
  <si>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</si>
  <si>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</si>
  <si>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</si>
  <si>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</si>
  <si>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</si>
  <si>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</si>
  <si>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</si>
  <si>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</si>
  <si>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</si>
  <si>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</si>
  <si>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</si>
  <si>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</si>
  <si>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</si>
  <si>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</si>
  <si>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</si>
  <si>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</si>
  <si>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</si>
  <si>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</si>
  <si>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</si>
  <si>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</si>
  <si>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</si>
  <si>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</si>
  <si>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</si>
  <si>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</si>
  <si>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</si>
  <si>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</si>
  <si>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</si>
  <si>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</si>
  <si>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</si>
  <si>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</si>
  <si>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</si>
  <si>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</si>
  <si>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</si>
  <si>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</si>
  <si>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</si>
  <si>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</si>
  <si>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</si>
  <si>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</si>
  <si>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</si>
  <si>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</si>
  <si>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</si>
  <si>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</si>
  <si>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</si>
  <si>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</si>
  <si>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</si>
  <si>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</si>
  <si>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</si>
  <si>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</si>
  <si>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</si>
  <si>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</si>
  <si>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</si>
  <si>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</si>
  <si>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</si>
  <si>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</si>
  <si>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</si>
  <si>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</si>
  <si>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</si>
  <si>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</si>
  <si>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</si>
  <si>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</si>
  <si>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</si>
  <si>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</si>
  <si>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</si>
  <si>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</si>
  <si>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</si>
  <si>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</si>
  <si>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</si>
  <si>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</si>
  <si>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</si>
  <si>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</si>
  <si>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</si>
  <si>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</si>
  <si>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</si>
  <si>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</si>
  <si>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</si>
  <si>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</si>
  <si>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</si>
  <si>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</si>
  <si>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</si>
  <si>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</si>
  <si>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</si>
  <si>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</si>
  <si>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</si>
  <si>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</si>
  <si>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</si>
  <si>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</si>
  <si>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</si>
  <si>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</si>
  <si>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</si>
  <si>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</si>
  <si>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</si>
  <si>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</si>
  <si>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</si>
  <si>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</si>
  <si>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</si>
  <si>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</si>
  <si>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</si>
  <si>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</si>
  <si>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</si>
  <si>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</si>
  <si>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</si>
  <si>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</si>
  <si>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</si>
  <si>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</si>
  <si>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</si>
  <si>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</si>
  <si>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</si>
  <si>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</si>
  <si>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</si>
  <si>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</si>
  <si>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</si>
  <si>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</si>
  <si>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</si>
  <si>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</si>
  <si>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</si>
  <si>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</si>
  <si>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</si>
  <si>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</si>
  <si>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</si>
  <si>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</si>
  <si>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</si>
  <si>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</si>
  <si>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</si>
  <si>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</si>
  <si>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</si>
  <si>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</si>
  <si>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</si>
  <si>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</si>
  <si>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</si>
  <si>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</si>
  <si>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</si>
  <si>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</si>
  <si>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</si>
  <si>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</si>
  <si>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</si>
  <si>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</si>
  <si>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</si>
  <si>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</si>
  <si>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</si>
  <si>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</si>
  <si>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</si>
  <si>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</si>
  <si>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</si>
  <si>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</si>
  <si>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</si>
  <si>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</si>
  <si>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</si>
  <si>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</si>
  <si>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</si>
  <si>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</si>
  <si>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</si>
  <si>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</si>
  <si>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</si>
  <si>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</si>
  <si>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</si>
  <si>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</si>
  <si>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</si>
  <si>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</si>
  <si>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</si>
  <si>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</si>
  <si>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</si>
  <si>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</si>
  <si>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</si>
  <si>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</si>
  <si>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</si>
  <si>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</si>
  <si>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</si>
  <si>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</si>
  <si>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</si>
  <si>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</si>
  <si>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</si>
  <si>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</si>
  <si>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</si>
  <si>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</si>
  <si>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</si>
  <si>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</si>
  <si>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</si>
  <si>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</si>
  <si>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</si>
  <si>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</si>
  <si>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</si>
  <si>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</si>
  <si>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</si>
  <si>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</si>
  <si>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</si>
  <si>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</si>
  <si>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</si>
  <si>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</si>
  <si>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</si>
  <si>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</si>
  <si>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</si>
  <si>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</si>
  <si>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</si>
  <si>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</si>
  <si>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</si>
  <si>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</si>
  <si>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</si>
  <si>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</si>
  <si>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</si>
  <si>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</si>
  <si>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</si>
  <si>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</si>
  <si>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</si>
  <si>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</si>
  <si>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</si>
  <si>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</si>
  <si>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</si>
  <si>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</si>
  <si>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</si>
  <si>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</si>
  <si>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</si>
  <si>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</si>
  <si>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</si>
  <si>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</si>
  <si>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</si>
  <si>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</si>
  <si>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</si>
  <si>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</si>
  <si>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</si>
  <si>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</si>
  <si>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</si>
  <si>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</si>
  <si>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</si>
  <si>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</si>
  <si>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</si>
  <si>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</si>
  <si>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</si>
  <si>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</si>
  <si>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</si>
  <si>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</si>
  <si>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</si>
  <si>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</si>
  <si>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</si>
  <si>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</si>
  <si>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</si>
  <si>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</si>
  <si>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</si>
  <si>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</si>
  <si>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</si>
  <si>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</si>
  <si>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</si>
  <si>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</si>
  <si>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</si>
  <si>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</si>
  <si>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</si>
  <si>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</si>
  <si>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</si>
  <si>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</si>
  <si>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</si>
  <si>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</si>
  <si>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</si>
  <si>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</si>
  <si>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</si>
  <si>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</si>
  <si>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</si>
  <si>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</si>
  <si>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</si>
  <si>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</si>
  <si>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</si>
  <si>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</si>
  <si>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</si>
  <si>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</si>
  <si>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</si>
  <si>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</si>
  <si>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</si>
  <si>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</si>
  <si>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</si>
  <si>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</si>
  <si>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</si>
  <si>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</si>
  <si>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</si>
  <si>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</si>
  <si>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</si>
  <si>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</si>
  <si>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</si>
  <si>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</si>
  <si>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</si>
  <si>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</si>
  <si>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</si>
  <si>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</si>
  <si>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</si>
  <si>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</si>
  <si>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</si>
  <si>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</si>
  <si>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</si>
  <si>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</si>
  <si>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</si>
  <si>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</si>
  <si>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</si>
  <si>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</si>
  <si>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</si>
  <si>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</si>
  <si>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</si>
  <si>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</si>
  <si>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</si>
  <si>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</si>
  <si>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</si>
  <si>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</si>
  <si>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</si>
  <si>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</si>
  <si>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</si>
  <si>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</si>
  <si>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</si>
  <si>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</si>
  <si>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</si>
  <si>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</si>
  <si>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</si>
  <si>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</si>
  <si>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</si>
  <si>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</si>
  <si>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</si>
  <si>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</si>
  <si>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</si>
  <si>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</si>
  <si>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</si>
  <si>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</si>
  <si>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</si>
  <si>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</si>
  <si>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</si>
  <si>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</si>
  <si>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</si>
  <si>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</si>
  <si>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</si>
  <si>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</si>
  <si>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</si>
  <si>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</si>
  <si>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</si>
  <si>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</si>
  <si>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</si>
  <si>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</si>
  <si>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</si>
  <si>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</si>
  <si>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</si>
  <si>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</si>
  <si>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</si>
  <si>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</si>
  <si>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</si>
  <si>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</si>
  <si>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</si>
  <si>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</si>
  <si>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</si>
  <si>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</si>
  <si>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</si>
  <si>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</si>
  <si>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</si>
  <si>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</si>
  <si>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</si>
  <si>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</si>
  <si>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</si>
  <si>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</si>
  <si>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</si>
  <si>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</si>
  <si>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</si>
  <si>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</si>
  <si>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</si>
  <si>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</si>
  <si>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</si>
  <si>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</si>
  <si>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</si>
  <si>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</si>
  <si>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</si>
  <si>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</si>
  <si>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</si>
  <si>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</si>
  <si>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</si>
  <si>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</si>
  <si>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</si>
  <si>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</si>
  <si>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</si>
  <si>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</si>
  <si>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</si>
  <si>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</si>
  <si>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</si>
  <si>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</si>
  <si>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</si>
  <si>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</si>
  <si>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</si>
  <si>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</si>
  <si>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</si>
  <si>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</si>
  <si>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</si>
  <si>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</si>
  <si>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</si>
  <si>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</si>
  <si>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</si>
  <si>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</si>
  <si>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</si>
  <si>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</si>
  <si>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</si>
  <si>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</si>
  <si>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</si>
  <si>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</si>
  <si>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</si>
  <si>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</si>
  <si>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</si>
  <si>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</si>
  <si>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</si>
  <si>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</si>
  <si>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</si>
  <si>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</si>
  <si>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</si>
  <si>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</si>
  <si>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</si>
  <si>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</si>
  <si>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</si>
  <si>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</si>
  <si>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</si>
  <si>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</si>
  <si>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</si>
  <si>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</si>
  <si>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</si>
  <si>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</si>
  <si>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</si>
  <si>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</si>
  <si>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</si>
  <si>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</si>
  <si>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</si>
  <si>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</si>
  <si>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</si>
  <si>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</si>
  <si>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</si>
  <si>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</si>
  <si>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</si>
  <si>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</si>
  <si>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</si>
  <si>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</si>
  <si>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</si>
  <si>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</si>
  <si>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</si>
  <si>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</si>
  <si>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</si>
  <si>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</si>
  <si>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</si>
  <si>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</si>
  <si>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</si>
  <si>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</si>
  <si>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</si>
  <si>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</si>
  <si>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</si>
  <si>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</si>
  <si>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</si>
  <si>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</si>
  <si>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</si>
  <si>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</si>
  <si>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</si>
  <si>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</si>
  <si>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</si>
  <si>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</si>
  <si>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</si>
  <si>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</si>
  <si>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</si>
  <si>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</si>
  <si>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</si>
  <si>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</si>
  <si>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</si>
  <si>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</si>
  <si>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</si>
  <si>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</si>
  <si>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</si>
  <si>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</si>
  <si>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</si>
  <si>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</si>
  <si>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</si>
  <si>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</si>
  <si>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</si>
  <si>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</si>
  <si>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</si>
  <si>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</si>
  <si>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</si>
  <si>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</si>
  <si>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</si>
  <si>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</si>
  <si>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</si>
  <si>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</si>
  <si>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</si>
  <si>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</si>
  <si>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</si>
  <si>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</si>
  <si>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</si>
  <si>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</si>
  <si>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</si>
  <si>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</si>
  <si>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</si>
  <si>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</si>
  <si>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</si>
  <si>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</si>
  <si>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</si>
  <si>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</si>
  <si>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</si>
  <si>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</si>
  <si>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</si>
  <si>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</si>
  <si>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</si>
  <si>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</si>
  <si>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</si>
  <si>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</si>
  <si>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</si>
  <si>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</si>
  <si>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</si>
  <si>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</si>
  <si>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</si>
  <si>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</si>
  <si>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</si>
  <si>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</si>
  <si>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</si>
  <si>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</si>
  <si>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</si>
  <si>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</si>
  <si>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</si>
  <si>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</si>
  <si>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</si>
  <si>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</si>
  <si>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</si>
  <si>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</si>
  <si>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</si>
  <si>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</si>
  <si>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</si>
  <si>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</si>
  <si>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</si>
  <si>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</si>
  <si>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</si>
  <si>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</si>
  <si>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</si>
  <si>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</si>
  <si>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</si>
  <si>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</si>
  <si>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</si>
  <si>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</si>
  <si>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</si>
  <si>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</si>
  <si>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</si>
  <si>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</si>
  <si>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</si>
  <si>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</si>
  <si>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</si>
  <si>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</si>
  <si>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</si>
  <si>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</si>
  <si>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</si>
  <si>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</si>
  <si>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</si>
  <si>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</si>
  <si>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</si>
  <si>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</si>
  <si>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</si>
  <si>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</si>
  <si>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</si>
  <si>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</si>
  <si>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</si>
  <si>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</si>
  <si>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</si>
  <si>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</si>
  <si>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</si>
  <si>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</si>
  <si>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</si>
  <si>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</si>
  <si>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</si>
  <si>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</si>
  <si>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</si>
  <si>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</si>
  <si>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</si>
  <si>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</si>
  <si>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</si>
  <si>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</si>
  <si>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</si>
  <si>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</si>
  <si>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</si>
  <si>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</si>
  <si>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</si>
  <si>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</si>
  <si>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</si>
  <si>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</si>
  <si>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</si>
  <si>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</si>
  <si>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</si>
  <si>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</si>
  <si>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</si>
  <si>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</si>
  <si>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</si>
  <si>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</si>
  <si>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</si>
  <si>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</si>
  <si>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</si>
  <si>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</si>
  <si>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</si>
  <si>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</si>
  <si>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</si>
  <si>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</si>
  <si>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</si>
  <si>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</si>
  <si>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</si>
  <si>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</si>
  <si>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</si>
  <si>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</si>
  <si>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</si>
  <si>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</si>
  <si>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</si>
  <si>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</si>
  <si>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</si>
  <si>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</si>
  <si>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</si>
  <si>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</si>
  <si>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</si>
  <si>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</si>
  <si>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</si>
  <si>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</si>
  <si>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</si>
  <si>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</si>
  <si>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</si>
  <si>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</si>
  <si>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</si>
  <si>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</si>
  <si>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</si>
  <si>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</si>
  <si>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</si>
  <si>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</si>
  <si>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</si>
  <si>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</si>
  <si>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</si>
  <si>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</si>
  <si>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</si>
  <si>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</si>
  <si>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</si>
  <si>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</si>
  <si>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</si>
  <si>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</si>
  <si>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</si>
  <si>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</si>
  <si>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</si>
  <si>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</si>
  <si>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</si>
  <si>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</si>
  <si>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</si>
  <si>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</si>
  <si>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</si>
  <si>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</si>
  <si>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</si>
  <si>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</si>
  <si>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</si>
  <si>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</si>
  <si>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</si>
  <si>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</si>
  <si>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</si>
  <si>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</si>
  <si>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</si>
  <si>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</si>
  <si>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</si>
  <si>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</si>
  <si>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</si>
  <si>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</si>
  <si>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</si>
  <si>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</si>
  <si>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</si>
  <si>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</si>
  <si>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</si>
  <si>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</si>
  <si>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</si>
  <si>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</si>
  <si>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</si>
  <si>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</si>
  <si>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</si>
  <si>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</si>
  <si>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</si>
  <si>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</si>
  <si>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</si>
  <si>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</si>
  <si>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</si>
  <si>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</si>
  <si>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</si>
  <si>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</si>
  <si>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</si>
  <si>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</si>
  <si>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</si>
  <si>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</si>
  <si>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</si>
  <si>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</si>
  <si>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</si>
  <si>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</si>
  <si>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</si>
  <si>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</si>
  <si>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</si>
  <si>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</si>
  <si>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</si>
  <si>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</si>
  <si>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</si>
  <si>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</si>
  <si>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</si>
  <si>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</si>
  <si>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</si>
  <si>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</si>
  <si>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</si>
  <si>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</si>
  <si>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</si>
  <si>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</si>
  <si>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</si>
  <si>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</si>
  <si>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</si>
  <si>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</si>
  <si>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</si>
  <si>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</si>
  <si>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</si>
  <si>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</si>
  <si>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</si>
  <si>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</si>
  <si>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</si>
  <si>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</si>
  <si>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</si>
  <si>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</si>
  <si>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</si>
  <si>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</si>
  <si>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</si>
  <si>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</si>
  <si>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</si>
  <si>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</si>
  <si>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</si>
  <si>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</si>
  <si>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</si>
  <si>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</si>
  <si>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</si>
  <si>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</si>
  <si>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</si>
  <si>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</si>
  <si>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</si>
  <si>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</si>
  <si>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</si>
  <si>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</si>
  <si>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</si>
  <si>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</si>
  <si>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</si>
  <si>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</si>
  <si>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</si>
  <si>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</si>
  <si>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</si>
  <si>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</si>
  <si>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</si>
  <si>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</si>
  <si>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</si>
  <si>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</si>
  <si>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</si>
  <si>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</si>
  <si>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</si>
  <si>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</si>
  <si>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</si>
  <si>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</si>
  <si>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</si>
  <si>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</si>
  <si>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</si>
  <si>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</si>
  <si>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</si>
  <si>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</si>
  <si>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</si>
  <si>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</si>
  <si>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</si>
  <si>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</si>
  <si>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</si>
  <si>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</si>
  <si>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</si>
  <si>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</si>
  <si>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</si>
  <si>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</si>
  <si>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</si>
  <si>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</si>
  <si>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</si>
  <si>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</si>
  <si>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</si>
  <si>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</si>
  <si>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</si>
  <si>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</si>
  <si>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</si>
  <si>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</si>
  <si>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</si>
  <si>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</si>
  <si>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</si>
  <si>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</si>
  <si>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</si>
  <si>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</si>
  <si>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</si>
  <si>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</si>
  <si>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</si>
  <si>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</si>
  <si>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</si>
  <si>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</si>
  <si>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</si>
  <si>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</si>
  <si>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</si>
  <si>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</si>
  <si>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</si>
  <si>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</si>
  <si>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</si>
  <si>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</si>
  <si>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</si>
  <si>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</si>
  <si>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</si>
  <si>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</si>
  <si>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</si>
  <si>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</si>
  <si>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</si>
  <si>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</si>
  <si>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</si>
  <si>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</si>
  <si>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</si>
  <si>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</si>
  <si>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</si>
  <si>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</si>
  <si>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</si>
  <si>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</si>
  <si>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</si>
  <si>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</si>
  <si>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</si>
  <si>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</si>
  <si>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</si>
  <si>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</si>
  <si>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</si>
  <si>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</si>
  <si>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</si>
  <si>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</si>
  <si>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</si>
  <si>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</si>
  <si>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</si>
  <si>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</si>
  <si>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</si>
  <si>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</si>
  <si>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</si>
  <si>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</si>
  <si>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</si>
  <si>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</si>
  <si>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</si>
  <si>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</si>
  <si>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</si>
  <si>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</si>
  <si>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</si>
  <si>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</si>
  <si>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</si>
  <si>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</si>
  <si>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</si>
  <si>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</si>
  <si>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</si>
  <si>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</si>
  <si>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</si>
  <si>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</si>
  <si>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</si>
  <si>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</si>
  <si>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</si>
  <si>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</si>
  <si>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</si>
  <si>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</si>
  <si>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</si>
  <si>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</si>
  <si>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</si>
  <si>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</si>
  <si>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</si>
  <si>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</si>
  <si>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</si>
  <si>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</si>
  <si>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</si>
  <si>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</si>
  <si>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</si>
  <si>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</si>
  <si>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</si>
  <si>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</si>
  <si>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</si>
  <si>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</si>
  <si>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</si>
  <si>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</si>
  <si>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</si>
  <si>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</si>
  <si>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</si>
  <si>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</si>
  <si>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</si>
  <si>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</si>
  <si>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</si>
  <si>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</si>
  <si>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</si>
  <si>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</si>
  <si>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</si>
  <si>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</si>
  <si>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</si>
  <si>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</si>
  <si>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</si>
  <si>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</si>
  <si>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</si>
  <si>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</si>
  <si>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</si>
  <si>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</si>
  <si>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</si>
  <si>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</si>
  <si>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</si>
  <si>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</si>
  <si>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</si>
  <si>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</si>
  <si>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</si>
  <si>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</si>
  <si>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</si>
  <si>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</si>
  <si>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</si>
  <si>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</si>
  <si>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</si>
  <si>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</si>
  <si>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</si>
  <si>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</si>
  <si>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</si>
  <si>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</si>
  <si>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</si>
  <si>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</si>
  <si>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</si>
  <si>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</si>
  <si>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</si>
  <si>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</si>
  <si>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</si>
  <si>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</si>
  <si>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</si>
  <si>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</si>
  <si>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</si>
  <si>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</si>
  <si>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</si>
  <si>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</si>
  <si>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</si>
  <si>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</si>
  <si>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</si>
  <si>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</si>
  <si>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</si>
  <si>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</si>
  <si>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</si>
  <si>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</si>
  <si>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</si>
  <si>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</si>
  <si>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</si>
  <si>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</si>
  <si>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</si>
  <si>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</si>
  <si>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</si>
  <si>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</si>
  <si>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</si>
  <si>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</si>
  <si>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</si>
  <si>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</si>
  <si>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</si>
  <si>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</si>
  <si>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</si>
  <si>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</si>
  <si>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</si>
  <si>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</si>
  <si>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</si>
  <si>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</si>
  <si>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</si>
  <si>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</si>
  <si>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</si>
  <si>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</si>
  <si>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</si>
  <si>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</si>
  <si>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</si>
  <si>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</si>
  <si>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</si>
  <si>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</si>
  <si>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</si>
  <si>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</si>
  <si>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</si>
  <si>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</si>
  <si>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</si>
  <si>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</si>
  <si>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</si>
  <si>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</si>
  <si>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</si>
  <si>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</si>
  <si>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</si>
  <si>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</si>
  <si>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</si>
  <si>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</si>
  <si>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</si>
  <si>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</si>
  <si>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</si>
  <si>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</si>
  <si>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</si>
  <si>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</si>
  <si>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</si>
  <si>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</si>
  <si>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</si>
  <si>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</si>
  <si>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</si>
  <si>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</si>
  <si>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</si>
  <si>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</si>
  <si>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</si>
  <si>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</si>
  <si>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</si>
  <si>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</si>
  <si>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</si>
  <si>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</si>
  <si>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</si>
  <si>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</si>
  <si>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</si>
  <si>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</si>
  <si>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</si>
  <si>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</si>
  <si>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</si>
  <si>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</si>
  <si>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</si>
  <si>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</si>
  <si>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</si>
  <si>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</si>
  <si>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</si>
  <si>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</si>
  <si>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</si>
  <si>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</si>
  <si>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</si>
  <si>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</si>
  <si>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</si>
  <si>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</si>
  <si>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</si>
  <si>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</si>
  <si>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</si>
  <si>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</si>
  <si>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</si>
  <si>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</si>
  <si>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</si>
  <si>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</si>
  <si>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</si>
  <si>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</si>
  <si>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</si>
  <si>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</si>
  <si>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</si>
  <si>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</si>
  <si>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</si>
  <si>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</si>
  <si>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</si>
  <si>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</si>
  <si>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</si>
  <si>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</si>
  <si>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</si>
  <si>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</si>
  <si>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</si>
  <si>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</si>
  <si>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</si>
  <si>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</si>
  <si>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</si>
  <si>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</si>
  <si>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</si>
  <si>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</si>
  <si>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</si>
  <si>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</si>
  <si>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</si>
  <si>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</si>
  <si>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</si>
  <si>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</si>
  <si>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</si>
  <si>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</si>
  <si>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</si>
  <si>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</si>
  <si>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</si>
  <si>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</si>
  <si>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</si>
  <si>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</si>
  <si>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</si>
  <si>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</si>
  <si>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</si>
  <si>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</si>
  <si>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</si>
  <si>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</si>
  <si>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</si>
  <si>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</si>
  <si>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</si>
  <si>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</si>
  <si>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</si>
  <si>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</si>
  <si>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</si>
  <si>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</si>
  <si>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</si>
  <si>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</si>
  <si>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</si>
  <si>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</si>
  <si>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</si>
  <si>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</si>
  <si>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</si>
  <si>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</si>
  <si>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</si>
  <si>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</si>
  <si>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</si>
  <si>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</si>
  <si>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</si>
  <si>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</si>
  <si>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</si>
  <si>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</si>
  <si>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</si>
  <si>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</si>
  <si>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</si>
  <si>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</si>
  <si>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</si>
  <si>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</si>
  <si>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</si>
  <si>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</si>
  <si>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</si>
  <si>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</si>
  <si>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</si>
  <si>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</si>
  <si>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</si>
  <si>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</si>
  <si>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</si>
  <si>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</si>
  <si>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</si>
  <si>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</si>
  <si>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</si>
  <si>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</si>
  <si>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</si>
  <si>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</si>
  <si>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</si>
  <si>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</si>
  <si>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</si>
  <si>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</si>
  <si>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</si>
  <si>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</si>
  <si>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</si>
  <si>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</si>
  <si>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</si>
  <si>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</si>
  <si>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</si>
  <si>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</si>
  <si>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</si>
  <si>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</si>
  <si>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</si>
  <si>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</si>
  <si>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</si>
  <si>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</si>
  <si>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</si>
  <si>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</si>
  <si>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</si>
  <si>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</si>
  <si>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</si>
  <si>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</si>
  <si>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</si>
  <si>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</si>
  <si>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</si>
  <si>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</si>
  <si>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</si>
  <si>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</si>
  <si>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</si>
  <si>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</si>
  <si>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</si>
  <si>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</si>
  <si>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</si>
  <si>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</si>
  <si>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</si>
  <si>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</si>
  <si>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</si>
  <si>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</si>
  <si>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</si>
  <si>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</si>
  <si>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</si>
  <si>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</si>
  <si>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</si>
  <si>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</si>
  <si>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</si>
  <si>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</si>
  <si>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</si>
  <si>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</si>
  <si>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</si>
  <si>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</si>
  <si>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</si>
  <si>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</si>
  <si>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</si>
  <si>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</si>
  <si>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</si>
  <si>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</si>
  <si>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</si>
  <si>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</si>
  <si>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</si>
  <si>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</si>
  <si>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</si>
  <si>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</si>
  <si>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</si>
  <si>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</si>
  <si>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</si>
  <si>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</si>
  <si>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</si>
  <si>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</si>
  <si>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</si>
  <si>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</si>
  <si>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</si>
  <si>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</si>
  <si>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</si>
  <si>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</si>
  <si>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</si>
  <si>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</si>
  <si>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</si>
  <si>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</si>
  <si>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</si>
  <si>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</si>
  <si>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</si>
  <si>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</si>
  <si>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</si>
  <si>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</si>
  <si>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</si>
  <si>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</si>
  <si>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</si>
  <si>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</si>
  <si>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</si>
  <si>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</si>
  <si>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</si>
  <si>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</si>
  <si>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</si>
  <si>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</si>
  <si>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</si>
  <si>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</si>
  <si>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</si>
  <si>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</si>
  <si>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</si>
  <si>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</si>
  <si>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</si>
  <si>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</si>
  <si>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</si>
  <si>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</si>
  <si>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</si>
  <si>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</si>
  <si>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</si>
  <si>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</si>
  <si>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</si>
  <si>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</si>
  <si>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</si>
  <si>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</si>
  <si>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</si>
  <si>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</si>
  <si>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</si>
  <si>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</si>
  <si>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</si>
  <si>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</si>
  <si>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</si>
  <si>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</si>
  <si>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</si>
  <si>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</si>
  <si>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</si>
  <si>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</si>
  <si>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</si>
  <si>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</si>
  <si>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</si>
  <si>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</si>
  <si>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</si>
  <si>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</si>
  <si>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</si>
  <si>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</si>
  <si>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</si>
  <si>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</si>
  <si>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</si>
  <si>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</si>
  <si>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</si>
  <si>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</si>
  <si>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</si>
  <si>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</si>
  <si>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</si>
  <si>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</si>
  <si>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</si>
  <si>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</si>
  <si>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</si>
  <si>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</si>
  <si>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</si>
  <si>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</si>
  <si>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</si>
  <si>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</si>
  <si>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</si>
  <si>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</si>
  <si>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</si>
  <si>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</si>
  <si>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</si>
  <si>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</si>
  <si>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</si>
  <si>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</si>
  <si>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</si>
  <si>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</si>
  <si>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</si>
  <si>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</si>
  <si>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</si>
  <si>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</si>
  <si>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</si>
  <si>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</si>
  <si>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</si>
  <si>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</si>
  <si>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</si>
  <si>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</si>
  <si>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</si>
  <si>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</si>
  <si>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</si>
  <si>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</si>
  <si>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</si>
  <si>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</si>
  <si>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</si>
  <si>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</si>
  <si>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</si>
  <si>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</si>
  <si>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</si>
  <si>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</si>
  <si>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</si>
  <si>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</si>
  <si>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</si>
  <si>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</si>
  <si>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</si>
  <si>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</si>
  <si>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</si>
  <si>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</si>
  <si>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</si>
  <si>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</si>
  <si>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</si>
  <si>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</si>
  <si>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</si>
  <si>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</si>
  <si>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</si>
  <si>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</si>
  <si>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</si>
  <si>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</si>
  <si>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</si>
  <si>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</si>
  <si>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</si>
  <si>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</si>
  <si>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</si>
  <si>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</si>
  <si>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</si>
  <si>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</si>
  <si>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</si>
  <si>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</si>
  <si>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</si>
  <si>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</si>
  <si>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</si>
  <si>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</si>
  <si>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</si>
  <si>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</si>
  <si>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</si>
  <si>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</si>
  <si>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</si>
  <si>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</si>
  <si>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</si>
  <si>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</si>
  <si>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</si>
  <si>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</si>
  <si>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</si>
  <si>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</si>
  <si>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</si>
  <si>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</si>
  <si>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</si>
  <si>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</si>
  <si>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</si>
  <si>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</si>
  <si>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</si>
  <si>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</si>
  <si>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</si>
  <si>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</si>
  <si>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</si>
  <si>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</si>
  <si>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</si>
  <si>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</si>
  <si>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</si>
  <si>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</si>
  <si>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</si>
  <si>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</si>
  <si>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</si>
  <si>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</si>
  <si>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</si>
  <si>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</si>
  <si>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</si>
  <si>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</si>
  <si>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</si>
  <si>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</si>
  <si>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</si>
  <si>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</si>
  <si>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</si>
  <si>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</si>
  <si>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</si>
  <si>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</si>
  <si>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</si>
  <si>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</si>
  <si>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</si>
  <si>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</si>
  <si>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</si>
  <si>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</si>
  <si>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</si>
  <si>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</si>
  <si>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</si>
  <si>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</si>
  <si>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</si>
  <si>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</si>
  <si>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</si>
  <si>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</si>
  <si>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</si>
  <si>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</si>
  <si>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</si>
  <si>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</si>
  <si>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</si>
  <si>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</si>
  <si>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</si>
  <si>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</si>
  <si>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</si>
  <si>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</si>
  <si>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</si>
  <si>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</si>
  <si>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</si>
  <si>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</si>
  <si>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</si>
  <si>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</si>
  <si>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</si>
  <si>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</si>
  <si>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</si>
  <si>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</si>
  <si>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</si>
  <si>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</si>
  <si>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</si>
  <si>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</si>
  <si>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</si>
  <si>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</si>
  <si>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</si>
  <si>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</si>
  <si>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</si>
  <si>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</si>
  <si>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</si>
  <si>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</si>
  <si>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</si>
  <si>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</si>
  <si>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</si>
  <si>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</si>
  <si>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</si>
  <si>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</si>
  <si>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</si>
  <si>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</si>
  <si>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</si>
  <si>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</si>
  <si>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</si>
  <si>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</si>
  <si>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</si>
  <si>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</si>
  <si>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</si>
  <si>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</si>
  <si>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</si>
  <si>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</si>
  <si>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</si>
  <si>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</si>
  <si>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</si>
  <si>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</si>
  <si>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</si>
  <si>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</si>
  <si>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</si>
  <si>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</si>
  <si>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</si>
  <si>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</si>
  <si>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</si>
  <si>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</si>
  <si>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</si>
  <si>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</si>
  <si>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</si>
  <si>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</si>
  <si>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</si>
  <si>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</si>
  <si>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</si>
  <si>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</si>
  <si>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</si>
  <si>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</si>
  <si>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</si>
  <si>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</si>
  <si>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</si>
  <si>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</si>
  <si>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</si>
  <si>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</si>
  <si>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</si>
  <si>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</si>
  <si>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</si>
  <si>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</si>
  <si>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</si>
  <si>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</si>
  <si>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</si>
  <si>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</si>
  <si>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</si>
  <si>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</si>
  <si>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</si>
  <si>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</si>
  <si>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</si>
  <si>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</si>
  <si>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</si>
  <si>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</si>
  <si>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</si>
  <si>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</si>
  <si>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</si>
  <si>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</si>
  <si>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</si>
  <si>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</si>
  <si>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</si>
  <si>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</si>
  <si>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</si>
  <si>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</si>
  <si>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</si>
  <si>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</si>
  <si>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</si>
  <si>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</si>
  <si>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</si>
  <si>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</si>
  <si>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</si>
  <si>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</si>
  <si>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</si>
  <si>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</si>
  <si>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</si>
  <si>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</si>
  <si>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</si>
  <si>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</si>
  <si>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</si>
  <si>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</si>
  <si>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</si>
  <si>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</si>
  <si>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</si>
  <si>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</si>
  <si>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</si>
  <si>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</si>
  <si>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</si>
  <si>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</si>
  <si>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</si>
  <si>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</si>
  <si>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</si>
  <si>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</si>
  <si>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</si>
  <si>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</si>
  <si>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</si>
  <si>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</si>
  <si>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</si>
  <si>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</si>
  <si>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</si>
  <si>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</si>
  <si>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</si>
  <si>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</si>
  <si>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</si>
  <si>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</si>
  <si>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</si>
  <si>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</si>
  <si>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</si>
  <si>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</si>
  <si>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</si>
  <si>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</si>
  <si>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</si>
  <si>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</si>
  <si>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</si>
  <si>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</si>
  <si>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</si>
  <si>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</si>
  <si>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</si>
  <si>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</si>
  <si>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</si>
  <si>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</si>
  <si>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</si>
  <si>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</si>
  <si>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</si>
  <si>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</si>
  <si>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</si>
  <si>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</si>
  <si>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</si>
  <si>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</si>
  <si>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</si>
  <si>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</si>
  <si>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</si>
  <si>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</si>
  <si>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</si>
  <si>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</si>
  <si>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</si>
  <si>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</si>
  <si>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</si>
  <si>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</si>
  <si>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</si>
  <si>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</si>
  <si>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</si>
  <si>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</si>
  <si>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</si>
  <si>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</si>
  <si>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</si>
  <si>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</si>
  <si>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</si>
  <si>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</si>
  <si>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</si>
  <si>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</si>
  <si>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</si>
  <si>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</si>
  <si>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</si>
  <si>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</si>
  <si>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</si>
  <si>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</si>
  <si>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</si>
  <si>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</si>
  <si>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</si>
  <si>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</si>
  <si>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</si>
  <si>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</si>
  <si>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</si>
  <si>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</si>
  <si>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</si>
  <si>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</si>
  <si>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</si>
  <si>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</si>
  <si>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</si>
  <si>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</si>
  <si>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</si>
  <si>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</si>
  <si>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</si>
  <si>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</si>
  <si>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</si>
  <si>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</si>
  <si>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</si>
  <si>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</si>
  <si>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</si>
  <si>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</si>
  <si>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</si>
  <si>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</si>
  <si>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</si>
  <si>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</si>
  <si>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</si>
  <si>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</si>
  <si>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</si>
  <si>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</si>
  <si>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</si>
  <si>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</si>
  <si>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</si>
  <si>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</si>
  <si>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</si>
  <si>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</si>
  <si>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</si>
  <si>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</si>
  <si>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</si>
  <si>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</si>
  <si>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</si>
  <si>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</si>
  <si>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</si>
  <si>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</si>
  <si>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</si>
  <si>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</si>
  <si>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</si>
  <si>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</si>
  <si>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</si>
  <si>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</si>
  <si>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</si>
  <si>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</si>
  <si>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</si>
  <si>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</si>
  <si>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</si>
  <si>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</si>
  <si>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</si>
  <si>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</si>
  <si>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</si>
  <si>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</si>
  <si>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</si>
  <si>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</si>
  <si>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</si>
  <si>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</si>
  <si>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</si>
  <si>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</si>
  <si>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</si>
  <si>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</si>
  <si>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</si>
  <si>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</si>
  <si>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</si>
  <si>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</si>
  <si>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</si>
  <si>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</si>
  <si>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</si>
  <si>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</si>
  <si>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</si>
  <si>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</si>
  <si>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</si>
  <si>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</si>
  <si>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</si>
  <si>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</si>
  <si>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</si>
  <si>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</si>
  <si>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</si>
  <si>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</si>
  <si>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</si>
  <si>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</si>
  <si>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</si>
  <si>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</si>
  <si>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</si>
  <si>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</si>
  <si>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</si>
  <si>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</si>
  <si>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</si>
  <si>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</si>
  <si>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</si>
  <si>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</si>
  <si>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</si>
  <si>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</si>
  <si>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</si>
  <si>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</si>
  <si>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</si>
  <si>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</si>
  <si>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</si>
  <si>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</si>
  <si>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</si>
  <si>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</si>
  <si>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</si>
  <si>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</si>
  <si>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</si>
  <si>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</si>
  <si>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</si>
  <si>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</si>
  <si>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</si>
  <si>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</si>
  <si>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</si>
  <si>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</si>
  <si>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</si>
  <si>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</si>
  <si>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</si>
  <si>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</si>
  <si>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</si>
  <si>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</si>
  <si>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</si>
  <si>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</si>
  <si>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</si>
  <si>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</si>
  <si>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</si>
  <si>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</si>
  <si>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</si>
  <si>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</si>
  <si>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</si>
  <si>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</si>
  <si>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</si>
  <si>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</si>
  <si>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</si>
  <si>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</si>
  <si>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</si>
  <si>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</si>
  <si>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</si>
  <si>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</si>
  <si>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</si>
  <si>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</si>
  <si>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</si>
  <si>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</si>
  <si>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</si>
  <si>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</si>
  <si>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</si>
  <si>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</si>
  <si>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</si>
  <si>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</si>
  <si>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</si>
  <si>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</si>
  <si>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</si>
  <si>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</si>
  <si>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</si>
  <si>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</si>
  <si>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</si>
  <si>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</si>
  <si>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</si>
  <si>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</si>
  <si>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</si>
  <si>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</si>
  <si>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</si>
  <si>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</si>
  <si>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</si>
  <si>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</si>
  <si>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</si>
  <si>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</si>
  <si>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</si>
  <si>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</si>
  <si>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</si>
  <si>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</si>
  <si>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</si>
  <si>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</si>
  <si>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</si>
  <si>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</si>
  <si>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</si>
  <si>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</si>
  <si>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</si>
  <si>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</si>
  <si>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</si>
  <si>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</si>
  <si>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</si>
  <si>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</si>
  <si>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</si>
  <si>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</si>
  <si>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</si>
  <si>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</si>
  <si>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</si>
  <si>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</si>
  <si>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</si>
  <si>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</si>
  <si>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</si>
  <si>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</si>
  <si>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</si>
  <si>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</si>
  <si>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</si>
  <si>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</si>
  <si>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</si>
  <si>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</si>
  <si>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</si>
  <si>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</si>
  <si>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</si>
  <si>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</si>
  <si>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</si>
  <si>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</si>
  <si>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</si>
  <si>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</si>
  <si>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</si>
  <si>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</si>
  <si>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</si>
  <si>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</si>
  <si>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</si>
  <si>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</si>
  <si>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</si>
  <si>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</si>
  <si>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</si>
  <si>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</si>
  <si>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</si>
  <si>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</si>
  <si>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</si>
  <si>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</si>
  <si>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</si>
  <si>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</si>
  <si>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</si>
  <si>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</si>
  <si>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</si>
  <si>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</si>
  <si>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</si>
  <si>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</si>
  <si>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</si>
  <si>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</si>
  <si>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</si>
  <si>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</si>
  <si>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</si>
  <si>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</si>
  <si>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</si>
  <si>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</si>
  <si>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</si>
  <si>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</si>
  <si>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</si>
  <si>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</si>
  <si>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</si>
  <si>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</si>
  <si>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</si>
  <si>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</si>
  <si>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</si>
  <si>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</si>
  <si>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</si>
  <si>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</si>
  <si>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</si>
  <si>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</si>
  <si>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</si>
  <si>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</si>
  <si>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</si>
  <si>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</si>
  <si>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</si>
  <si>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</si>
  <si>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</si>
  <si>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</si>
  <si>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</si>
  <si>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</si>
  <si>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</si>
  <si>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</si>
  <si>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</si>
  <si>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</si>
  <si>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</si>
  <si>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</si>
  <si>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</si>
  <si>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</si>
  <si>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</si>
  <si>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</si>
  <si>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</si>
  <si>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</si>
  <si>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</si>
  <si>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</si>
  <si>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</si>
  <si>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</si>
  <si>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</si>
  <si>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</si>
  <si>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</si>
  <si>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</si>
  <si>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</si>
  <si>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</si>
  <si>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</si>
  <si>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</si>
  <si>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</si>
  <si>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</si>
  <si>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</si>
  <si>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</si>
  <si>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</si>
  <si>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</si>
  <si>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</si>
  <si>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</si>
  <si>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</si>
  <si>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</si>
  <si>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</si>
  <si>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</si>
  <si>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</si>
  <si>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</si>
  <si>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</si>
  <si>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</si>
  <si>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</si>
  <si>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</si>
  <si>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</si>
  <si>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</si>
  <si>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</si>
  <si>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</si>
  <si>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</si>
  <si>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</si>
  <si>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</si>
  <si>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</si>
  <si>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</si>
  <si>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</si>
  <si>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</si>
  <si>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</si>
  <si>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</si>
  <si>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</si>
  <si>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</si>
  <si>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</si>
  <si>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</si>
  <si>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</si>
  <si>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</si>
  <si>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</si>
  <si>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</si>
  <si>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</si>
  <si>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</si>
  <si>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</si>
  <si>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</si>
  <si>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</si>
  <si>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</si>
  <si>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</si>
  <si>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</si>
  <si>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</si>
  <si>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</si>
  <si>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</si>
  <si>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</si>
  <si>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</si>
  <si>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</si>
  <si>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</si>
  <si>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</si>
  <si>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</si>
  <si>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</si>
  <si>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</si>
  <si>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</si>
  <si>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</si>
  <si>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</si>
  <si>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</si>
  <si>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</si>
  <si>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</si>
  <si>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</si>
  <si>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</si>
  <si>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</si>
  <si>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</si>
  <si>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</si>
  <si>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</si>
  <si>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</si>
  <si>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</si>
  <si>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</si>
  <si>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</si>
  <si>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</si>
  <si>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</si>
  <si>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</si>
  <si>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</si>
  <si>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</si>
  <si>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</si>
  <si>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</si>
  <si>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</si>
  <si>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</si>
  <si>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</si>
  <si>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</si>
  <si>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</si>
  <si>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</si>
  <si>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</si>
  <si>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</si>
  <si>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</si>
  <si>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</si>
  <si>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</si>
  <si>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</si>
  <si>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</si>
  <si>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</si>
  <si>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</si>
  <si>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</si>
  <si>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</si>
  <si>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</si>
  <si>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</si>
  <si>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</si>
  <si>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</si>
  <si>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</si>
  <si>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</si>
  <si>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</si>
  <si>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</si>
  <si>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</si>
  <si>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</si>
  <si>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</si>
  <si>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</si>
  <si>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</si>
  <si>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</si>
  <si>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</si>
  <si>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</si>
  <si>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</si>
  <si>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</si>
  <si>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</si>
  <si>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</si>
  <si>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</si>
  <si>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</si>
  <si>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</si>
  <si>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</si>
  <si>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</si>
  <si>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</si>
  <si>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</si>
  <si>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</si>
  <si>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</si>
  <si>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</si>
  <si>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</si>
  <si>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</si>
  <si>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</si>
  <si>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</si>
  <si>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</si>
  <si>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</si>
  <si>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</si>
  <si>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</si>
  <si>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</si>
  <si>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</si>
  <si>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</si>
  <si>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</si>
  <si>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</si>
  <si>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</si>
  <si>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</si>
  <si>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</si>
  <si>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</si>
  <si>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</si>
  <si>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</si>
  <si>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</si>
  <si>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</si>
  <si>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</si>
  <si>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</si>
  <si>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</si>
  <si>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</si>
  <si>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</si>
  <si>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</si>
  <si>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</si>
  <si>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</si>
  <si>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</si>
  <si>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</si>
  <si>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</si>
  <si>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</si>
  <si>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</si>
  <si>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</si>
  <si>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</si>
  <si>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</si>
  <si>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</si>
  <si>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</si>
  <si>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</si>
  <si>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</si>
  <si>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</si>
  <si>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</si>
  <si>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</si>
  <si>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</si>
  <si>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</si>
  <si>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</si>
  <si>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</si>
  <si>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</si>
  <si>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</si>
  <si>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</si>
  <si>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</si>
  <si>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</si>
  <si>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</si>
  <si>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</si>
  <si>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</si>
  <si>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</si>
  <si>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</si>
  <si>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</si>
  <si>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</si>
  <si>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</si>
  <si>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</si>
  <si>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</si>
  <si>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</si>
  <si>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</si>
  <si>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</si>
  <si>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</si>
  <si>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</si>
  <si>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</si>
  <si>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</si>
  <si>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</si>
  <si>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</si>
  <si>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</si>
  <si>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</si>
  <si>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</si>
  <si>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</si>
  <si>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</si>
  <si>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</si>
  <si>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</si>
  <si>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</si>
  <si>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</si>
  <si>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</si>
  <si>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</si>
  <si>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</si>
  <si>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</si>
  <si>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</si>
  <si>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</si>
  <si>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</si>
  <si>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</si>
  <si>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</si>
  <si>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</si>
  <si>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</si>
  <si>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</si>
  <si>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</si>
  <si>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</si>
  <si>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</si>
  <si>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</si>
  <si>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</si>
  <si>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</si>
  <si>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</si>
  <si>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</si>
  <si>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</si>
  <si>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</si>
  <si>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</si>
  <si>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</si>
  <si>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</si>
  <si>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</si>
  <si>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</si>
  <si>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</si>
  <si>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</si>
  <si>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</si>
  <si>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</si>
  <si>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</si>
  <si>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</si>
  <si>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</si>
  <si>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</si>
  <si>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</si>
  <si>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</si>
  <si>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</si>
  <si>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</si>
  <si>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</si>
  <si>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</si>
  <si>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</si>
  <si>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</si>
  <si>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</si>
  <si>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</si>
  <si>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</si>
  <si>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</si>
  <si>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</si>
  <si>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</si>
  <si>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</si>
  <si>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</si>
  <si>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</si>
  <si>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</si>
  <si>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</si>
  <si>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</si>
  <si>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</si>
  <si>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</si>
  <si>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</si>
  <si>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</si>
  <si>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</si>
  <si>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</si>
  <si>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</si>
  <si>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</si>
  <si>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</si>
  <si>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</si>
  <si>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</si>
  <si>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</si>
  <si>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</si>
  <si>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</si>
  <si>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</si>
  <si>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</si>
  <si>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</si>
  <si>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</si>
  <si>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</si>
  <si>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</si>
  <si>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</si>
  <si>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</si>
  <si>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</si>
  <si>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</si>
  <si>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</si>
  <si>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</si>
  <si>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</si>
  <si>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</si>
  <si>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</si>
  <si>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</si>
  <si>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</si>
  <si>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</si>
  <si>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</si>
  <si>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</si>
  <si>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</si>
  <si>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</si>
  <si>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</si>
  <si>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</si>
  <si>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</si>
  <si>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</si>
  <si>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</si>
  <si>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</si>
  <si>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</si>
  <si>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</si>
  <si>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</si>
  <si>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</si>
  <si>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</si>
  <si>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</si>
  <si>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</si>
  <si>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</si>
  <si>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</si>
  <si>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</si>
  <si>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</si>
  <si>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</si>
  <si>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</si>
  <si>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</si>
  <si>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</si>
  <si>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</si>
  <si>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</si>
  <si>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</si>
  <si>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</si>
  <si>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</si>
  <si>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</si>
  <si>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</si>
  <si>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</si>
  <si>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</si>
  <si>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</si>
  <si>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</si>
  <si>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</si>
  <si>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</si>
  <si>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</si>
  <si>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</si>
  <si>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</si>
  <si>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</si>
  <si>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</si>
  <si>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</si>
  <si>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</si>
  <si>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</si>
  <si>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</si>
  <si>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</si>
  <si>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</si>
  <si>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</si>
  <si>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</si>
  <si>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</si>
  <si>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</si>
  <si>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</si>
  <si>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</si>
  <si>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</si>
  <si>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</si>
  <si>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</si>
  <si>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</si>
  <si>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</si>
  <si>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</si>
  <si>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</si>
  <si>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</si>
  <si>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</si>
  <si>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</si>
  <si>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</si>
  <si>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</si>
  <si>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</si>
  <si>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</si>
  <si>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</si>
  <si>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</si>
  <si>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</si>
  <si>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</si>
  <si>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</si>
  <si>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</si>
  <si>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</si>
  <si>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</si>
  <si>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</si>
  <si>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</si>
  <si>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</si>
  <si>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</si>
  <si>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</si>
  <si>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</si>
  <si>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</si>
  <si>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</si>
  <si>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</si>
  <si>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</si>
  <si>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</si>
  <si>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</si>
  <si>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</si>
  <si>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</si>
  <si>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</si>
  <si>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</si>
  <si>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</si>
  <si>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</si>
  <si>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</si>
  <si>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</si>
  <si>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</si>
  <si>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</si>
  <si>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</si>
  <si>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</si>
  <si>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</si>
  <si>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</si>
  <si>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</si>
  <si>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</si>
  <si>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</si>
  <si>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</si>
  <si>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</si>
  <si>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</si>
  <si>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</si>
  <si>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</si>
  <si>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</si>
  <si>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</si>
  <si>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</si>
  <si>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</si>
  <si>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</si>
  <si>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</si>
  <si>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</si>
  <si>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</si>
  <si>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</si>
  <si>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</si>
  <si>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</si>
  <si>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</si>
  <si>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</si>
  <si>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</si>
  <si>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</si>
  <si>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</si>
  <si>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</si>
  <si>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</si>
  <si>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</si>
  <si>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</si>
  <si>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</si>
  <si>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</si>
  <si>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</si>
  <si>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</si>
  <si>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</si>
  <si>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</si>
  <si>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</si>
  <si>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</si>
  <si>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</si>
  <si>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</si>
  <si>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</si>
  <si>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</si>
  <si>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</si>
  <si>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</si>
  <si>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</si>
  <si>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</si>
  <si>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</si>
  <si>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</si>
  <si>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</si>
  <si>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</si>
  <si>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</si>
  <si>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</si>
  <si>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</si>
  <si>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</si>
  <si>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</si>
  <si>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</si>
  <si>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</si>
  <si>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</si>
  <si>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</si>
  <si>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</si>
  <si>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</si>
  <si>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</si>
  <si>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</si>
  <si>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</si>
  <si>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</si>
  <si>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</si>
  <si>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</si>
  <si>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</si>
  <si>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</si>
  <si>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</si>
  <si>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</si>
  <si>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</si>
  <si>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</si>
  <si>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</si>
  <si>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</si>
  <si>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</si>
  <si>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</si>
  <si>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</si>
  <si>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</si>
  <si>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</si>
  <si>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</si>
  <si>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</si>
  <si>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</si>
  <si>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</si>
  <si>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</si>
  <si>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</si>
  <si>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</si>
  <si>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</si>
  <si>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</si>
  <si>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</si>
  <si>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</si>
  <si>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</si>
  <si>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</si>
  <si>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</si>
  <si>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</si>
  <si>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</si>
  <si>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</si>
  <si>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</si>
  <si>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</si>
  <si>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</si>
  <si>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</si>
  <si>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</si>
  <si>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</si>
  <si>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</si>
  <si>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</si>
  <si>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</si>
  <si>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</si>
  <si>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</si>
  <si>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</si>
  <si>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</si>
  <si>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</si>
  <si>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</si>
  <si>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</si>
  <si>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</si>
  <si>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</si>
  <si>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</si>
  <si>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</si>
  <si>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</si>
  <si>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</si>
  <si>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</si>
  <si>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</si>
  <si>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</si>
  <si>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</si>
  <si>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</si>
  <si>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</si>
  <si>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</si>
  <si>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</si>
  <si>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</si>
  <si>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</si>
  <si>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</si>
  <si>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</si>
  <si>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</si>
  <si>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</si>
  <si>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</si>
  <si>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</si>
  <si>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</si>
  <si>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</si>
  <si>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</si>
  <si>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</si>
  <si>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</si>
  <si>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</si>
  <si>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</si>
  <si>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</si>
  <si>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</si>
  <si>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</si>
  <si>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</si>
  <si>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</si>
  <si>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</si>
  <si>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</si>
  <si>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</si>
  <si>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</si>
  <si>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</si>
  <si>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</si>
  <si>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</si>
  <si>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</si>
  <si>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</si>
  <si>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</si>
  <si>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</si>
  <si>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</si>
  <si>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</si>
  <si>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</si>
  <si>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</si>
  <si>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</si>
  <si>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</si>
  <si>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</si>
  <si>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</si>
  <si>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</si>
  <si>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</si>
  <si>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</si>
  <si>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</si>
  <si>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</si>
  <si>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</si>
  <si>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</si>
  <si>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</si>
  <si>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</si>
  <si>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</si>
  <si>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</si>
  <si>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</si>
  <si>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</si>
  <si>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</si>
  <si>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</si>
  <si>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</si>
  <si>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</si>
  <si>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</si>
  <si>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</si>
  <si>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</si>
  <si>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</si>
  <si>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</si>
  <si>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</si>
  <si>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</si>
  <si>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</si>
  <si>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</si>
  <si>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</si>
  <si>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</si>
  <si>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</si>
  <si>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</si>
  <si>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</si>
  <si>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</si>
  <si>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</si>
  <si>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</si>
  <si>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</si>
  <si>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</si>
  <si>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</si>
  <si>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</si>
  <si>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</si>
  <si>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</si>
  <si>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</si>
  <si>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</si>
  <si>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</si>
  <si>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</si>
  <si>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</si>
  <si>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</si>
  <si>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</si>
  <si>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</si>
  <si>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</si>
  <si>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</si>
  <si>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</si>
  <si>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</si>
  <si>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</si>
  <si>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</si>
  <si>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</si>
  <si>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</si>
  <si>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</si>
  <si>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</si>
  <si>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</si>
  <si>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</si>
  <si>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</si>
  <si>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</si>
  <si>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</si>
  <si>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</si>
  <si>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</si>
  <si>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</si>
  <si>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</si>
  <si>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</si>
  <si>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</si>
  <si>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</si>
  <si>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</si>
  <si>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</si>
  <si>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</si>
  <si>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</si>
  <si>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</si>
  <si>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</si>
  <si>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</si>
  <si>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</si>
  <si>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</si>
  <si>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</si>
  <si>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</si>
  <si>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</si>
  <si>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</si>
  <si>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</si>
  <si>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</si>
  <si>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</si>
  <si>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</si>
  <si>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</si>
  <si>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</si>
  <si>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</si>
  <si>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</si>
  <si>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</si>
  <si>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</si>
  <si>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</si>
  <si>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</si>
  <si>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</si>
  <si>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</si>
  <si>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</si>
  <si>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</si>
  <si>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</si>
  <si>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</si>
  <si>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</si>
  <si>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</si>
  <si>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</si>
  <si>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</si>
  <si>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</si>
  <si>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</si>
  <si>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</si>
  <si>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</si>
  <si>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</si>
  <si>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</si>
  <si>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</si>
  <si>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</si>
  <si>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</si>
  <si>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</si>
  <si>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</si>
  <si>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</si>
  <si>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</si>
  <si>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</si>
  <si>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</si>
  <si>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</si>
  <si>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</si>
  <si>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</si>
  <si>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</si>
  <si>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</si>
  <si>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</si>
  <si>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</si>
  <si>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</si>
  <si>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</si>
  <si>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</si>
  <si>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</si>
  <si>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</si>
  <si>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</si>
  <si>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</si>
  <si>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</si>
  <si>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</si>
  <si>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</si>
  <si>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</si>
  <si>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</si>
  <si>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</si>
  <si>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</si>
  <si>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</si>
  <si>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</si>
  <si>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</si>
  <si>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</si>
  <si>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</si>
  <si>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</si>
  <si>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</si>
  <si>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</si>
  <si>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</si>
  <si>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</si>
  <si>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</si>
  <si>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</si>
  <si>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</si>
  <si>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</si>
  <si>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</si>
  <si>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</si>
  <si>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</si>
  <si>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</si>
  <si>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</si>
  <si>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</si>
  <si>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</si>
  <si>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</si>
  <si>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</si>
  <si>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</si>
  <si>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</si>
  <si>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</si>
  <si>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</si>
  <si>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</si>
  <si>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</si>
  <si>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</si>
  <si>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</si>
  <si>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</si>
  <si>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</si>
  <si>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</si>
  <si>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</si>
  <si>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</si>
  <si>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</si>
  <si>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</si>
  <si>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</si>
  <si>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</si>
  <si>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</si>
  <si>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</si>
  <si>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</si>
  <si>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</si>
  <si>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</si>
  <si>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</si>
  <si>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</si>
  <si>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</si>
  <si>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</si>
  <si>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</si>
  <si>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</si>
  <si>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</si>
  <si>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</si>
  <si>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</si>
  <si>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</si>
  <si>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</si>
  <si>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</si>
  <si>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</si>
  <si>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</si>
  <si>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</si>
  <si>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</si>
  <si>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</si>
  <si>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</si>
  <si>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</si>
  <si>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</si>
  <si>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</si>
  <si>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</si>
  <si>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</si>
  <si>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</si>
  <si>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</si>
  <si>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</si>
  <si>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</si>
  <si>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</si>
  <si>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</si>
  <si>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</si>
  <si>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</si>
  <si>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</si>
  <si>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</si>
  <si>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</si>
  <si>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</si>
  <si>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</si>
  <si>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</si>
  <si>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</si>
  <si>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</si>
  <si>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</si>
  <si>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</si>
  <si>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</si>
  <si>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</si>
  <si>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</si>
  <si>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</si>
  <si>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</si>
  <si>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</si>
  <si>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</si>
  <si>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</si>
  <si>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</si>
  <si>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</si>
  <si>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</si>
  <si>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</si>
  <si>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</si>
  <si>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</si>
  <si>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</si>
  <si>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</si>
  <si>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</si>
  <si>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</si>
  <si>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</si>
  <si>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</si>
  <si>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</si>
  <si>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</si>
  <si>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</si>
  <si>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</si>
  <si>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</si>
  <si>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</si>
  <si>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</si>
  <si>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</si>
  <si>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</si>
  <si>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</si>
  <si>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</si>
  <si>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</si>
  <si>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</si>
  <si>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</si>
  <si>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</si>
  <si>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</si>
  <si>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</si>
  <si>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</si>
  <si>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</si>
  <si>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</si>
  <si>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</si>
  <si>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</si>
  <si>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</si>
  <si>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</si>
  <si>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</si>
  <si>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</si>
  <si>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</si>
  <si>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</si>
  <si>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</si>
  <si>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</si>
  <si>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</si>
  <si>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</si>
  <si>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</si>
  <si>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</si>
  <si>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</si>
  <si>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</si>
  <si>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</si>
  <si>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</si>
  <si>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</si>
  <si>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</si>
  <si>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</si>
  <si>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</si>
  <si>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</si>
  <si>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</si>
  <si>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</si>
  <si>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</si>
  <si>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</si>
  <si>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</si>
  <si>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</si>
  <si>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</si>
  <si>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</si>
  <si>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</si>
  <si>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</si>
  <si>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</si>
  <si>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</si>
  <si>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</si>
  <si>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</si>
  <si>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</si>
  <si>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</si>
  <si>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</si>
  <si>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</si>
  <si>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</si>
  <si>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</si>
  <si>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</si>
  <si>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</si>
  <si>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</si>
  <si>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</si>
  <si>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</si>
  <si>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</si>
  <si>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</si>
  <si>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</si>
  <si>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</si>
  <si>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</si>
  <si>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</si>
  <si>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</si>
  <si>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</si>
  <si>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</si>
  <si>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</si>
  <si>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</si>
  <si>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</si>
  <si>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</si>
  <si>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</si>
  <si>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</si>
  <si>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</si>
  <si>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</si>
  <si>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</si>
  <si>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</si>
  <si>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</si>
  <si>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</si>
  <si>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</si>
  <si>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</si>
  <si>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</si>
  <si>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</si>
  <si>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</si>
  <si>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</si>
  <si>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</si>
  <si>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</si>
  <si>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</si>
  <si>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</si>
  <si>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</si>
  <si>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</si>
  <si>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</si>
  <si>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</si>
  <si>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</si>
  <si>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</si>
  <si>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</si>
  <si>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</si>
  <si>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</si>
  <si>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</si>
  <si>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</si>
  <si>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</si>
  <si>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</si>
  <si>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</si>
  <si>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</si>
  <si>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</si>
  <si>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</si>
  <si>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</si>
  <si>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</si>
  <si>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</si>
  <si>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</si>
  <si>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</si>
  <si>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</si>
  <si>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</si>
  <si>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</si>
  <si>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</si>
  <si>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</si>
  <si>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</si>
  <si>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</si>
  <si>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</si>
  <si>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</si>
  <si>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</si>
  <si>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</si>
  <si>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</si>
  <si>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</si>
  <si>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</si>
  <si>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</si>
  <si>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</si>
  <si>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</si>
  <si>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</si>
  <si>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</si>
  <si>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</si>
  <si>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</si>
  <si>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</si>
  <si>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</si>
  <si>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</si>
  <si>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</si>
  <si>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</si>
  <si>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</si>
  <si>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</si>
  <si>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</si>
  <si>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</si>
  <si>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</si>
  <si>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</si>
  <si>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</si>
  <si>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</si>
  <si>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</si>
  <si>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</si>
  <si>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</si>
  <si>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</si>
  <si>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</si>
  <si>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</si>
  <si>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</si>
  <si>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</si>
  <si>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</si>
  <si>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</si>
  <si>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</si>
  <si>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</si>
  <si>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</si>
  <si>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</si>
  <si>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</si>
  <si>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</si>
  <si>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</si>
  <si>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</si>
  <si>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</si>
  <si>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</si>
  <si>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</si>
  <si>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</si>
  <si>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</si>
  <si>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</si>
  <si>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</si>
  <si>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</si>
  <si>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</si>
  <si>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</si>
  <si>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</si>
  <si>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</si>
  <si>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</si>
  <si>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</si>
  <si>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</si>
  <si>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</si>
  <si>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</si>
  <si>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</si>
  <si>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</si>
  <si>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</si>
  <si>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</si>
  <si>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</si>
  <si>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</si>
  <si>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</si>
  <si>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</si>
  <si>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</si>
  <si>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</si>
  <si>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</si>
  <si>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</si>
  <si>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</si>
  <si>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</si>
  <si>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</si>
  <si>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</si>
  <si>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</si>
  <si>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</si>
  <si>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</si>
  <si>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</si>
  <si>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</si>
  <si>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</si>
  <si>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</si>
  <si>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</si>
  <si>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</si>
  <si>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</si>
  <si>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</si>
  <si>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</si>
  <si>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</si>
  <si>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</si>
  <si>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</si>
  <si>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</si>
  <si>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</si>
  <si>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</si>
  <si>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</si>
  <si>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</si>
  <si>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</si>
  <si>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</si>
  <si>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</si>
  <si>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</si>
  <si>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</si>
  <si>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</si>
  <si>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</si>
  <si>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</si>
  <si>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</si>
  <si>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</si>
  <si>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</si>
  <si>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</si>
  <si>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</si>
  <si>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</si>
  <si>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</si>
  <si>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</si>
  <si>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</si>
  <si>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</si>
  <si>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</si>
  <si>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</si>
  <si>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</si>
  <si>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</si>
  <si>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</si>
  <si>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</si>
  <si>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</si>
  <si>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</si>
  <si>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</si>
  <si>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</si>
  <si>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</si>
  <si>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</si>
  <si>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</si>
  <si>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</si>
  <si>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</si>
  <si>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</si>
  <si>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</si>
  <si>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</si>
  <si>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</si>
  <si>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</si>
  <si>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</si>
  <si>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</si>
  <si>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</si>
  <si>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</si>
  <si>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</si>
  <si>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</si>
  <si>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</si>
  <si>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</si>
  <si>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</si>
  <si>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</si>
  <si>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</si>
  <si>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</si>
  <si>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</si>
  <si>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</si>
  <si>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</si>
  <si>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</si>
  <si>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</si>
  <si>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</si>
  <si>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</si>
  <si>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</si>
  <si>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</si>
  <si>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</si>
  <si>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</si>
  <si>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</si>
  <si>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</si>
  <si>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</si>
  <si>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</si>
  <si>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</si>
  <si>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</si>
  <si>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</si>
  <si>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</si>
  <si>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</si>
  <si>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</si>
  <si>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</si>
  <si>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</si>
  <si>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</si>
  <si>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</si>
  <si>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</si>
  <si>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</si>
  <si>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</si>
  <si>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</si>
  <si>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</si>
  <si>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</si>
  <si>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</si>
  <si>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</si>
  <si>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</si>
  <si>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</si>
  <si>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</si>
  <si>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</si>
  <si>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</si>
  <si>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</si>
  <si>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</si>
  <si>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</si>
  <si>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</si>
  <si>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</si>
  <si>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</si>
  <si>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</si>
  <si>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</si>
  <si>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</si>
  <si>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</si>
  <si>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</si>
  <si>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</si>
  <si>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</si>
  <si>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</si>
  <si>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</si>
  <si>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</si>
  <si>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</si>
  <si>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</si>
  <si>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</si>
  <si>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</si>
  <si>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</si>
  <si>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</si>
  <si>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</si>
  <si>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</si>
  <si>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</si>
  <si>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</si>
  <si>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</si>
  <si>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</si>
  <si>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</si>
  <si>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</si>
  <si>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</si>
  <si>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</si>
  <si>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</si>
  <si>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</si>
  <si>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</si>
  <si>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</si>
  <si>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</si>
  <si>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</si>
  <si>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</si>
  <si>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</si>
  <si>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</si>
  <si>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</si>
  <si>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</si>
  <si>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</si>
  <si>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</si>
  <si>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</si>
  <si>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</si>
  <si>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</si>
  <si>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</si>
  <si>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</si>
  <si>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</si>
  <si>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</si>
  <si>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</si>
  <si>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</si>
  <si>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</si>
  <si>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</si>
  <si>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</si>
  <si>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</si>
  <si>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</si>
  <si>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</si>
  <si>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</si>
  <si>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</si>
  <si>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</si>
  <si>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</si>
  <si>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</si>
  <si>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</si>
  <si>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</si>
  <si>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</si>
  <si>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</si>
  <si>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</si>
  <si>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</si>
  <si>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</si>
  <si>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</si>
  <si>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</si>
  <si>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</si>
  <si>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</si>
  <si>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</si>
  <si>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</si>
  <si>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</si>
  <si>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</si>
  <si>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</si>
  <si>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</si>
  <si>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</si>
  <si>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</si>
  <si>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</si>
  <si>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</si>
  <si>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</si>
  <si>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</si>
  <si>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</si>
  <si>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</si>
  <si>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</si>
  <si>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</si>
  <si>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</si>
  <si>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</si>
  <si>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</si>
  <si>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</si>
  <si>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</si>
  <si>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</si>
  <si>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</si>
  <si>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</si>
  <si>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</si>
  <si>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</si>
  <si>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</si>
  <si>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</si>
  <si>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</si>
  <si>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</si>
  <si>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</si>
  <si>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</si>
  <si>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</si>
  <si>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</si>
  <si>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</si>
  <si>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</si>
  <si>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</si>
  <si>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</si>
  <si>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</si>
  <si>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</si>
  <si>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</si>
  <si>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</si>
  <si>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</si>
  <si>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</si>
  <si>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</si>
  <si>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</si>
  <si>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</si>
  <si>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</si>
  <si>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</si>
  <si>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</si>
  <si>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</si>
  <si>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</si>
  <si>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</si>
  <si>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</si>
  <si>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</si>
  <si>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</si>
  <si>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</si>
  <si>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</si>
  <si>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</si>
  <si>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</si>
  <si>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</si>
  <si>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</si>
  <si>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</si>
  <si>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</si>
  <si>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</si>
  <si>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</si>
  <si>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</si>
  <si>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</si>
  <si>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</si>
  <si>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</si>
  <si>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</si>
  <si>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</si>
  <si>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</si>
  <si>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</si>
  <si>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</si>
  <si>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</si>
  <si>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</si>
  <si>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</si>
  <si>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</si>
  <si>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</si>
  <si>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</si>
  <si>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</si>
  <si>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</si>
  <si>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</si>
  <si>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</si>
  <si>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</si>
  <si>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</si>
  <si>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</si>
  <si>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</si>
  <si>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</si>
  <si>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</si>
  <si>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</si>
  <si>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</si>
  <si>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</si>
  <si>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</si>
  <si>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</si>
  <si>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</si>
  <si>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</si>
  <si>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</si>
  <si>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</si>
  <si>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</si>
  <si>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</si>
  <si>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</si>
  <si>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</si>
  <si>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</si>
  <si>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</si>
  <si>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</si>
  <si>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</si>
  <si>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</si>
  <si>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</si>
  <si>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</si>
  <si>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</si>
  <si>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</si>
  <si>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</si>
  <si>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</si>
  <si>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</si>
  <si>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</si>
  <si>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</si>
  <si>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</si>
  <si>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</si>
  <si>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</si>
  <si>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</si>
  <si>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</si>
  <si>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</si>
  <si>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</si>
  <si>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</si>
  <si>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</si>
  <si>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</si>
  <si>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</si>
  <si>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</si>
  <si>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</si>
  <si>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</si>
  <si>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</si>
  <si>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</si>
  <si>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</si>
  <si>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</si>
  <si>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</si>
  <si>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</si>
  <si>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</si>
  <si>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</si>
  <si>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</si>
  <si>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</si>
  <si>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</si>
  <si>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</si>
  <si>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</si>
  <si>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</si>
  <si>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</si>
  <si>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</si>
  <si>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</si>
  <si>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</si>
  <si>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</si>
  <si>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</si>
  <si>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</si>
  <si>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</si>
  <si>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</si>
  <si>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</si>
  <si>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</si>
  <si>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</si>
  <si>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</si>
  <si>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</si>
  <si>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</si>
  <si>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</si>
  <si>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</si>
  <si>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</si>
  <si>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</si>
  <si>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</si>
  <si>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</si>
  <si>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</si>
  <si>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</si>
  <si>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</si>
  <si>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</si>
  <si>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</si>
  <si>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</si>
  <si>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</si>
  <si>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</si>
  <si>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</si>
  <si>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</si>
  <si>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</si>
  <si>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</si>
  <si>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</si>
  <si>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</si>
  <si>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</si>
  <si>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</si>
  <si>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</si>
  <si>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</si>
  <si>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</si>
  <si>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</si>
  <si>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</si>
  <si>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</si>
  <si>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</si>
  <si>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</si>
  <si>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</si>
  <si>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</si>
  <si>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</si>
  <si>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</si>
  <si>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</si>
  <si>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</si>
  <si>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</si>
  <si>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</si>
  <si>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</si>
  <si>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</si>
  <si>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</si>
  <si>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</si>
  <si>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</si>
  <si>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</si>
  <si>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</si>
  <si>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</si>
  <si>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</si>
  <si>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</si>
  <si>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</si>
  <si>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</si>
  <si>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</si>
  <si>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</si>
  <si>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</si>
  <si>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</si>
  <si>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</si>
  <si>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</si>
  <si>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</si>
  <si>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</si>
  <si>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</si>
  <si>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</si>
  <si>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</si>
  <si>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</si>
  <si>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</si>
  <si>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</si>
  <si>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</si>
  <si>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</si>
  <si>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</si>
  <si>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</si>
  <si>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</si>
  <si>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</si>
  <si>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</si>
  <si>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</si>
  <si>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</si>
  <si>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</si>
  <si>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</si>
  <si>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</si>
  <si>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</si>
  <si>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</si>
  <si>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</si>
  <si>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</si>
  <si>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</si>
  <si>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</si>
  <si>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</si>
  <si>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</si>
  <si>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</si>
  <si>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</si>
  <si>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</si>
  <si>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</si>
  <si>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</si>
  <si>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</si>
  <si>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</si>
  <si>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</si>
  <si>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</si>
  <si>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</si>
  <si>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</si>
  <si>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</si>
  <si>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</si>
  <si>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</si>
  <si>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</si>
  <si>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</si>
  <si>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</si>
  <si>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</si>
  <si>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</si>
  <si>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</si>
  <si>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</si>
  <si>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</si>
  <si>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</si>
  <si>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</si>
  <si>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</si>
  <si>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</si>
  <si>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</si>
  <si>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</si>
  <si>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</si>
  <si>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</si>
  <si>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</si>
  <si>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</si>
  <si>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</si>
  <si>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</si>
  <si>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</si>
  <si>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</si>
  <si>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</si>
  <si>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</si>
  <si>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</si>
  <si>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</si>
  <si>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</si>
  <si>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</si>
  <si>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</si>
  <si>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</si>
  <si>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</si>
  <si>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</si>
  <si>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</si>
  <si>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</si>
  <si>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</si>
  <si>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</si>
  <si>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</si>
  <si>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</si>
  <si>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</si>
  <si>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</si>
  <si>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</si>
  <si>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</si>
  <si>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</si>
  <si>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</si>
  <si>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</si>
  <si>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</si>
  <si>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</si>
  <si>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</si>
  <si>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</si>
  <si>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</si>
  <si>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</si>
  <si>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</si>
  <si>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</si>
  <si>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</si>
  <si>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</si>
  <si>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</si>
  <si>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</si>
  <si>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</si>
  <si>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</si>
  <si>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</si>
  <si>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</si>
  <si>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</si>
  <si>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</si>
  <si>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</si>
  <si>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</si>
  <si>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</si>
  <si>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</si>
  <si>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</si>
  <si>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</si>
  <si>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</si>
  <si>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</si>
  <si>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</si>
  <si>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</si>
  <si>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</si>
  <si>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</si>
  <si>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</si>
  <si>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</si>
  <si>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</si>
  <si>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</si>
  <si>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</si>
  <si>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</si>
  <si>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</si>
  <si>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</si>
  <si>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</si>
  <si>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</si>
  <si>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</si>
  <si>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</si>
  <si>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</si>
  <si>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</si>
  <si>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</si>
  <si>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</si>
  <si>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</si>
  <si>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</si>
  <si>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</si>
  <si>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</si>
  <si>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</si>
  <si>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</si>
  <si>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</si>
  <si>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</si>
  <si>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</si>
  <si>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</si>
  <si>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</si>
  <si>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</si>
  <si>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</si>
  <si>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</si>
  <si>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</si>
  <si>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</si>
  <si>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</si>
  <si>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</si>
  <si>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</si>
  <si>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</si>
  <si>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</si>
  <si>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</si>
  <si>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</si>
  <si>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</si>
  <si>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</si>
  <si>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</si>
  <si>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</si>
  <si>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</si>
  <si>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</si>
  <si>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</si>
  <si>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</si>
  <si>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</si>
  <si>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</si>
  <si>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</si>
  <si>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</si>
  <si>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</si>
  <si>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</si>
  <si>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</si>
  <si>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</si>
  <si>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</si>
  <si>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</si>
  <si>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</si>
  <si>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</si>
  <si>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</si>
  <si>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</si>
  <si>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</si>
  <si>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</si>
  <si>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</si>
  <si>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</si>
  <si>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</si>
  <si>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</si>
  <si>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</si>
  <si>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</si>
  <si>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</si>
  <si>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</si>
  <si>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</si>
  <si>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</si>
  <si>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</si>
  <si>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</si>
  <si>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</si>
  <si>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</si>
  <si>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</si>
  <si>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</si>
  <si>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</si>
  <si>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</si>
  <si>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</si>
  <si>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</si>
  <si>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</si>
  <si>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</si>
  <si>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</si>
  <si>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</si>
  <si>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</si>
  <si>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</si>
  <si>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</si>
  <si>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</si>
  <si>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</si>
  <si>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</si>
  <si>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</si>
  <si>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</si>
  <si>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</si>
  <si>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</si>
  <si>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</si>
  <si>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</si>
  <si>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</si>
  <si>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</si>
  <si>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</si>
  <si>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</si>
  <si>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</si>
  <si>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</si>
  <si>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</si>
  <si>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</si>
  <si>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</si>
  <si>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</si>
  <si>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</si>
  <si>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</si>
  <si>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</si>
  <si>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</si>
  <si>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</si>
  <si>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</si>
  <si>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</si>
  <si>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</si>
  <si>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</si>
  <si>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</si>
  <si>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</si>
  <si>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</si>
  <si>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</si>
  <si>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</si>
  <si>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</si>
  <si>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</si>
  <si>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</si>
  <si>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</si>
  <si>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</si>
  <si>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</si>
  <si>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</si>
  <si>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</si>
  <si>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</si>
  <si>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</si>
  <si>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</si>
  <si>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</si>
  <si>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</si>
  <si>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</si>
  <si>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</si>
  <si>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</si>
  <si>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</si>
  <si>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</si>
  <si>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</si>
  <si>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</si>
  <si>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</si>
  <si>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</si>
  <si>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</si>
  <si>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</si>
  <si>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</si>
  <si>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</si>
  <si>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</si>
  <si>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</si>
  <si>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</si>
  <si>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</si>
  <si>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</si>
  <si>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</si>
  <si>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</si>
  <si>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</si>
  <si>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</si>
  <si>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</si>
  <si>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</si>
  <si>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</si>
  <si>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</si>
  <si>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</si>
  <si>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</si>
  <si>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</si>
  <si>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</si>
  <si>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</si>
  <si>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</si>
  <si>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</si>
  <si>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</si>
  <si>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</si>
  <si>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</si>
  <si>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</si>
  <si>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</si>
  <si>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</si>
  <si>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</si>
  <si>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</si>
  <si>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</si>
  <si>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</si>
  <si>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</si>
  <si>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</si>
  <si>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</si>
  <si>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</si>
  <si>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</si>
  <si>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</si>
  <si>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</si>
  <si>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</si>
  <si>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</si>
  <si>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</si>
  <si>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</si>
  <si>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</si>
  <si>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</si>
  <si>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</si>
  <si>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</si>
  <si>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</si>
  <si>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</si>
  <si>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</si>
  <si>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</si>
  <si>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</si>
  <si>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</si>
  <si>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</si>
  <si>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</si>
  <si>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</si>
  <si>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</si>
  <si>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</si>
  <si>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</si>
  <si>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</si>
  <si>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</si>
  <si>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</si>
  <si>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</si>
  <si>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</si>
  <si>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</si>
  <si>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</si>
  <si>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</si>
  <si>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</si>
  <si>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</si>
  <si>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</si>
  <si>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</si>
  <si>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</si>
  <si>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</si>
  <si>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</si>
  <si>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</si>
  <si>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</si>
  <si>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</si>
  <si>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</si>
  <si>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</si>
  <si>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</si>
  <si>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</si>
  <si>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</si>
  <si>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</si>
  <si>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</si>
  <si>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</si>
  <si>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</si>
  <si>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</si>
  <si>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</si>
  <si>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</si>
  <si>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</si>
  <si>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</si>
  <si>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</si>
  <si>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</si>
  <si>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</si>
  <si>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</si>
  <si>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</si>
  <si>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</si>
  <si>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</si>
  <si>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</si>
  <si>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</si>
  <si>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</si>
  <si>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</si>
  <si>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</si>
  <si>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</si>
  <si>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</si>
  <si>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</si>
  <si>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</si>
  <si>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</si>
  <si>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</si>
  <si>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</si>
  <si>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</si>
  <si>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</si>
  <si>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</si>
  <si>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</si>
  <si>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</si>
  <si>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</si>
  <si>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</si>
  <si>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</si>
  <si>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</si>
  <si>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</si>
  <si>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</si>
  <si>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</si>
  <si>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</si>
  <si>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</si>
  <si>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</si>
  <si>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</si>
  <si>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</si>
  <si>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</si>
  <si>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</si>
  <si>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</si>
  <si>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</si>
  <si>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</si>
  <si>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</si>
  <si>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</si>
  <si>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</si>
  <si>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</si>
  <si>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</si>
  <si>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</si>
  <si>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</si>
  <si>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</si>
  <si>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</si>
  <si>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</si>
  <si>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</si>
  <si>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</si>
  <si>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</si>
  <si>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</si>
  <si>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</si>
  <si>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</si>
  <si>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</si>
  <si>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</si>
  <si>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</si>
  <si>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</si>
  <si>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</si>
  <si>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</si>
  <si>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</si>
  <si>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</si>
  <si>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</si>
  <si>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</si>
  <si>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</si>
  <si>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</si>
  <si>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</si>
  <si>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</si>
  <si>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</si>
  <si>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</si>
  <si>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</si>
  <si>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</si>
  <si>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</si>
  <si>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</si>
  <si>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</si>
  <si>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</si>
  <si>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</si>
  <si>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</si>
  <si>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</si>
  <si>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</si>
  <si>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</si>
  <si>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</si>
  <si>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</si>
  <si>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</si>
  <si>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</si>
  <si>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</si>
  <si>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</si>
  <si>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</si>
  <si>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</si>
  <si>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</si>
  <si>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</si>
  <si>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</si>
  <si>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</si>
  <si>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</si>
  <si>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</si>
  <si>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</si>
  <si>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</si>
  <si>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</si>
  <si>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</si>
  <si>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</si>
  <si>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</si>
  <si>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</si>
  <si>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</si>
  <si>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</si>
  <si>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</si>
  <si>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</si>
  <si>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</si>
  <si>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</si>
  <si>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</si>
  <si>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</si>
  <si>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</si>
  <si>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</si>
  <si>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</si>
  <si>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</si>
  <si>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</si>
  <si>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</si>
  <si>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</si>
  <si>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</si>
  <si>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</si>
  <si>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</si>
  <si>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</si>
  <si>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</si>
  <si>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</si>
  <si>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</si>
  <si>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</si>
  <si>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</si>
  <si>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</si>
  <si>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</si>
  <si>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</si>
  <si>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</si>
  <si>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</si>
  <si>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</si>
  <si>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</si>
  <si>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</si>
  <si>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</si>
  <si>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</si>
  <si>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</si>
  <si>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</si>
  <si>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</si>
  <si>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</si>
  <si>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</si>
  <si>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</si>
  <si>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</si>
  <si>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</si>
  <si>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</si>
  <si>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</si>
  <si>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</si>
  <si>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</si>
  <si>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</si>
  <si>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</si>
  <si>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</si>
  <si>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</si>
  <si>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</si>
  <si>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</si>
  <si>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</si>
  <si>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</si>
  <si>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</si>
  <si>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</si>
  <si>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</si>
  <si>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</si>
  <si>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</si>
  <si>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</si>
  <si>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</si>
  <si>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</si>
  <si>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</si>
  <si>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</si>
  <si>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</si>
  <si>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</si>
  <si>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</si>
  <si>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</si>
  <si>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</si>
  <si>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</si>
  <si>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</si>
  <si>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</si>
  <si>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</si>
  <si>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</si>
  <si>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</si>
  <si>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</si>
  <si>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</si>
  <si>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</si>
  <si>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</si>
  <si>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</si>
  <si>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</si>
  <si>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</si>
  <si>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</si>
  <si>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</si>
  <si>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</si>
  <si>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</si>
  <si>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</si>
  <si>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</si>
  <si>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</si>
  <si>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</si>
  <si>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</si>
  <si>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</si>
  <si>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</si>
  <si>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</si>
  <si>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</si>
  <si>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</si>
  <si>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</si>
  <si>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</si>
  <si>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</si>
  <si>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</si>
  <si>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</si>
  <si>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</si>
  <si>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</si>
  <si>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</si>
  <si>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</si>
  <si>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</si>
  <si>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</si>
  <si>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</si>
  <si>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</si>
  <si>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</si>
  <si>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</si>
  <si>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</si>
  <si>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</si>
  <si>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</si>
  <si>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</si>
  <si>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</si>
  <si>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</si>
  <si>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</si>
  <si>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</si>
  <si>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</si>
  <si>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</si>
  <si>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</si>
  <si>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</si>
  <si>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</si>
  <si>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</si>
  <si>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</si>
  <si>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</si>
  <si>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</si>
  <si>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</si>
  <si>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</si>
  <si>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</si>
  <si>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</si>
  <si>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</si>
  <si>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</si>
  <si>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</si>
  <si>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</si>
  <si>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</si>
  <si>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</si>
  <si>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</si>
  <si>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</si>
  <si>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</si>
  <si>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</si>
  <si>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</si>
  <si>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</si>
  <si>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</si>
  <si>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</si>
  <si>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</si>
  <si>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</si>
  <si>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</si>
  <si>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</si>
  <si>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</si>
  <si>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</si>
  <si>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</si>
  <si>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</si>
  <si>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</si>
  <si>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</si>
  <si>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</si>
  <si>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</si>
  <si>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</si>
  <si>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</si>
  <si>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</si>
  <si>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</si>
  <si>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</si>
  <si>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</si>
  <si>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</si>
  <si>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</si>
  <si>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</si>
  <si>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</si>
  <si>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</si>
  <si>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</si>
  <si>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</si>
  <si>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</si>
  <si>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</si>
  <si>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</si>
  <si>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</si>
  <si>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</si>
  <si>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</si>
  <si>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</si>
  <si>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</si>
  <si>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</si>
  <si>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</si>
  <si>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</si>
  <si>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</si>
  <si>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</si>
  <si>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</si>
  <si>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</si>
  <si>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</si>
  <si>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</si>
  <si>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</si>
  <si>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</si>
  <si>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</si>
  <si>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</si>
  <si>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</si>
  <si>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</si>
  <si>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</si>
  <si>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</si>
  <si>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</si>
  <si>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</si>
  <si>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</si>
  <si>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</si>
  <si>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</si>
  <si>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</si>
  <si>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</si>
  <si>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</si>
  <si>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</si>
  <si>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</si>
  <si>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</si>
  <si>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</si>
  <si>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</si>
  <si>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</si>
  <si>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</si>
  <si>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</si>
  <si>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</si>
  <si>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</si>
  <si>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</si>
  <si>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</si>
  <si>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</si>
  <si>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</si>
  <si>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</si>
  <si>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</si>
  <si>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</si>
  <si>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</si>
  <si>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</si>
  <si>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</si>
  <si>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</si>
  <si>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</si>
  <si>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</si>
  <si>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</si>
  <si>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</si>
  <si>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</si>
  <si>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</si>
  <si>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</si>
  <si>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</si>
  <si>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</si>
  <si>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</si>
  <si>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</si>
  <si>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</si>
  <si>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</si>
  <si>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</si>
  <si>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</si>
  <si>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</si>
  <si>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</si>
  <si>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</si>
  <si>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</si>
  <si>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</si>
  <si>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</si>
  <si>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</si>
  <si>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</si>
  <si>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</si>
  <si>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</si>
  <si>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</si>
  <si>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</si>
  <si>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</si>
  <si>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</si>
  <si>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</si>
  <si>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</si>
  <si>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</si>
  <si>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</si>
  <si>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</si>
  <si>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</si>
  <si>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</si>
  <si>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</si>
  <si>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</si>
  <si>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</si>
  <si>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</si>
  <si>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</si>
  <si>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</si>
  <si>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</si>
  <si>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</si>
  <si>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</si>
  <si>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</si>
  <si>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</si>
  <si>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</si>
  <si>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</si>
  <si>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</si>
  <si>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</si>
  <si>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</si>
  <si>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</si>
  <si>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</si>
  <si>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</si>
  <si>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</si>
  <si>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</si>
  <si>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</si>
  <si>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</si>
  <si>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</si>
  <si>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</si>
  <si>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</si>
  <si>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</si>
  <si>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</si>
  <si>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</si>
  <si>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</si>
  <si>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</si>
  <si>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</si>
  <si>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</si>
  <si>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</si>
  <si>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</si>
  <si>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</si>
  <si>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</si>
  <si>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</si>
  <si>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</si>
  <si>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</si>
  <si>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</si>
  <si>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</si>
  <si>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</si>
  <si>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</si>
  <si>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</si>
  <si>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</si>
  <si>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</si>
  <si>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</si>
  <si>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</si>
  <si>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</si>
  <si>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</si>
  <si>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</si>
  <si>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</si>
  <si>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</si>
  <si>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</si>
  <si>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</si>
  <si>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</si>
  <si>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</si>
  <si>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</si>
  <si>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</si>
  <si>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</si>
  <si>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</si>
  <si>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</si>
  <si>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</si>
  <si>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</si>
  <si>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</si>
  <si>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</si>
  <si>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</si>
  <si>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</si>
  <si>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</si>
  <si>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</si>
  <si>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</si>
  <si>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</si>
  <si>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</si>
  <si>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</si>
  <si>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</si>
  <si>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</si>
  <si>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</si>
  <si>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</si>
  <si>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</si>
  <si>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</si>
  <si>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</si>
  <si>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</si>
  <si>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</si>
  <si>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</si>
  <si>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</si>
  <si>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</si>
  <si>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</si>
  <si>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</si>
  <si>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</si>
  <si>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</si>
  <si>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</si>
  <si>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</si>
  <si>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</si>
  <si>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</si>
  <si>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</si>
  <si>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</si>
  <si>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</si>
  <si>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</si>
  <si>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</si>
  <si>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</si>
  <si>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</si>
  <si>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</si>
  <si>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</si>
  <si>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</si>
  <si>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</si>
  <si>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</si>
  <si>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</si>
  <si>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</si>
  <si>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</si>
  <si>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</si>
  <si>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</si>
  <si>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</si>
  <si>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</si>
  <si>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</si>
  <si>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</si>
  <si>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</si>
  <si>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</si>
  <si>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</si>
  <si>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</si>
  <si>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</si>
  <si>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</si>
  <si>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</si>
  <si>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</si>
  <si>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</si>
  <si>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</si>
  <si>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</si>
  <si>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</si>
  <si>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</si>
  <si>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</si>
  <si>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</si>
  <si>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</si>
  <si>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</si>
  <si>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</si>
  <si>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</si>
  <si>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</si>
  <si>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</si>
  <si>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</si>
  <si>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</si>
  <si>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</si>
  <si>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</si>
  <si>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</si>
  <si>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</si>
  <si>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</si>
  <si>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</si>
  <si>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</si>
  <si>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</si>
  <si>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</si>
  <si>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</si>
  <si>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</si>
  <si>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</si>
  <si>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</si>
  <si>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</si>
  <si>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</si>
  <si>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</si>
  <si>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</si>
  <si>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</si>
  <si>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</si>
  <si>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</si>
  <si>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</si>
  <si>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</si>
  <si>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</si>
  <si>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</si>
  <si>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</si>
  <si>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</si>
  <si>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</si>
  <si>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</si>
  <si>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</si>
  <si>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</si>
  <si>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</si>
  <si>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</si>
  <si>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</si>
  <si>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</si>
  <si>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</si>
  <si>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</si>
  <si>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</si>
  <si>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</si>
  <si>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</si>
  <si>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</si>
  <si>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</si>
  <si>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</si>
  <si>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</si>
  <si>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</si>
  <si>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</si>
  <si>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</si>
  <si>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</si>
  <si>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</si>
  <si>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</si>
  <si>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</si>
  <si>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</si>
  <si>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</si>
  <si>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</si>
  <si>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</si>
  <si>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</si>
  <si>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</si>
  <si>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</si>
  <si>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</si>
  <si>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</si>
  <si>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</si>
  <si>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</si>
  <si>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</si>
  <si>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</si>
  <si>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</si>
  <si>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</si>
  <si>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</si>
  <si>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</si>
  <si>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</si>
  <si>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</si>
  <si>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</si>
  <si>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</si>
  <si>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</si>
  <si>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</si>
  <si>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</si>
  <si>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</si>
  <si>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</si>
  <si>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</si>
  <si>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</si>
  <si>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</si>
  <si>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</si>
  <si>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</si>
  <si>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</si>
  <si>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</si>
  <si>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</si>
  <si>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</si>
  <si>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</si>
  <si>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</si>
  <si>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</si>
  <si>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</si>
  <si>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</si>
  <si>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</si>
  <si>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</si>
  <si>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</si>
  <si>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</si>
  <si>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</si>
  <si>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</si>
  <si>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</si>
  <si>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</si>
  <si>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</si>
  <si>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</si>
  <si>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</si>
  <si>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</si>
  <si>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</si>
  <si>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</si>
  <si>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</si>
  <si>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</si>
  <si>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</si>
  <si>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</si>
  <si>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</si>
  <si>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</si>
  <si>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</si>
  <si>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</si>
  <si>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</si>
  <si>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</si>
  <si>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</si>
  <si>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</si>
  <si>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</si>
  <si>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</si>
  <si>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</si>
  <si>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</si>
  <si>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</si>
  <si>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</si>
  <si>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</si>
  <si>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</si>
  <si>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</si>
  <si>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</si>
  <si>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</si>
  <si>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</si>
  <si>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</si>
  <si>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</si>
  <si>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</si>
  <si>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</si>
  <si>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</si>
  <si>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</si>
  <si>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</si>
  <si>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</si>
  <si>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</si>
  <si>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</si>
  <si>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</si>
  <si>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</si>
  <si>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</si>
  <si>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</si>
  <si>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</si>
  <si>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</si>
  <si>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</si>
  <si>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</si>
  <si>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</si>
  <si>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</si>
  <si>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</si>
  <si>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</si>
  <si>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</si>
  <si>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</si>
  <si>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</si>
  <si>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</si>
  <si>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</si>
  <si>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</si>
  <si>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</si>
  <si>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</si>
  <si>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</si>
  <si>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</si>
  <si>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</si>
  <si>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</si>
  <si>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</si>
  <si>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</si>
  <si>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</si>
  <si>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</si>
  <si>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</si>
  <si>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</si>
  <si>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</si>
  <si>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</si>
  <si>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</si>
  <si>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</si>
  <si>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</si>
  <si>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</si>
  <si>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</si>
  <si>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</si>
  <si>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</si>
  <si>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</si>
  <si>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</si>
  <si>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</si>
  <si>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</si>
  <si>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</si>
  <si>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</si>
  <si>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</si>
  <si>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</si>
  <si>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</si>
  <si>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</si>
  <si>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</si>
  <si>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</si>
  <si>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</si>
  <si>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</si>
  <si>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</si>
  <si>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</si>
  <si>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</si>
  <si>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</si>
  <si>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</si>
  <si>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</si>
  <si>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</si>
  <si>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</si>
  <si>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</si>
  <si>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</si>
  <si>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</si>
  <si>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</si>
  <si>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</si>
  <si>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</si>
  <si>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</si>
  <si>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</si>
  <si>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</si>
  <si>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</si>
  <si>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</si>
  <si>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</si>
  <si>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</si>
  <si>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</si>
  <si>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</si>
  <si>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</si>
  <si>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</si>
  <si>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</si>
  <si>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</si>
  <si>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</si>
  <si>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</si>
  <si>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</si>
  <si>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</si>
  <si>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</si>
  <si>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</si>
  <si>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</si>
  <si>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</si>
  <si>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</si>
  <si>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</si>
  <si>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</si>
  <si>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</si>
  <si>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</si>
  <si>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</si>
  <si>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</si>
  <si>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</si>
  <si>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</si>
  <si>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</si>
  <si>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</si>
  <si>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</si>
  <si>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</si>
  <si>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</si>
  <si>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</si>
  <si>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</si>
  <si>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</si>
  <si>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</si>
  <si>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</si>
  <si>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</si>
  <si>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</si>
  <si>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</si>
  <si>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</si>
  <si>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</si>
  <si>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</si>
  <si>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</si>
  <si>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</si>
  <si>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</si>
  <si>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</si>
  <si>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</si>
  <si>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</si>
  <si>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</si>
  <si>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</si>
  <si>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</si>
  <si>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</si>
  <si>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</si>
  <si>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</si>
  <si>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</si>
  <si>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</si>
  <si>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</si>
  <si>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</si>
  <si>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</si>
  <si>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</si>
  <si>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</si>
  <si>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</si>
  <si>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</si>
  <si>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</si>
  <si>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</si>
  <si>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</si>
  <si>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</si>
  <si>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</si>
  <si>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</si>
  <si>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</si>
  <si>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</si>
  <si>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</si>
  <si>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</si>
  <si>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</si>
  <si>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</si>
  <si>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</si>
  <si>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</si>
  <si>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</si>
  <si>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</si>
  <si>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</si>
  <si>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</si>
  <si>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</si>
  <si>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</si>
  <si>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</si>
  <si>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</si>
  <si>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</si>
  <si>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</si>
  <si>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</si>
  <si>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</si>
  <si>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</si>
  <si>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</si>
  <si>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</si>
  <si>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</si>
  <si>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</si>
  <si>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</si>
  <si>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</si>
  <si>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</si>
  <si>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</si>
  <si>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</si>
  <si>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</si>
  <si>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</si>
  <si>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</si>
  <si>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</si>
  <si>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</si>
  <si>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</si>
  <si>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</si>
  <si>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</si>
  <si>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</si>
  <si>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</si>
  <si>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</si>
  <si>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</si>
  <si>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</si>
  <si>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</si>
  <si>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</si>
  <si>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</si>
  <si>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</si>
  <si>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</si>
  <si>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</si>
  <si>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</si>
  <si>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</si>
  <si>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</si>
  <si>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</si>
  <si>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</si>
  <si>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</si>
  <si>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</si>
  <si>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</si>
  <si>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</si>
  <si>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</si>
  <si>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</si>
  <si>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</si>
  <si>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</si>
  <si>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</si>
  <si>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</si>
  <si>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</si>
  <si>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</si>
  <si>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</si>
  <si>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</si>
  <si>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</si>
  <si>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</si>
  <si>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</si>
  <si>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</si>
  <si>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</si>
  <si>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</si>
  <si>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</si>
  <si>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</si>
  <si>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</si>
  <si>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</si>
  <si>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</si>
  <si>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</si>
  <si>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</si>
  <si>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</si>
  <si>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</si>
  <si>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</si>
  <si>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</si>
  <si>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</si>
  <si>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</si>
  <si>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</si>
  <si>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</si>
  <si>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</si>
  <si>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</si>
  <si>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</si>
  <si>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</si>
  <si>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</si>
  <si>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</si>
  <si>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</si>
  <si>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</si>
  <si>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</si>
  <si>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</si>
  <si>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</si>
  <si>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</si>
  <si>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</si>
  <si>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</si>
  <si>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</si>
  <si>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</si>
  <si>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</si>
  <si>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</si>
  <si>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</si>
  <si>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</si>
  <si>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</si>
  <si>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</si>
  <si>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</si>
  <si>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</si>
  <si>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</si>
  <si>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</si>
  <si>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</si>
  <si>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</si>
  <si>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</si>
  <si>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</si>
  <si>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</si>
  <si>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</si>
  <si>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</si>
  <si>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</si>
  <si>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</si>
  <si>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</si>
  <si>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</si>
  <si>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</si>
  <si>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</si>
  <si>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</si>
  <si>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</si>
  <si>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</si>
  <si>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</si>
  <si>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</si>
  <si>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</si>
  <si>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</si>
  <si>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</si>
  <si>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</si>
  <si>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</si>
  <si>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</si>
  <si>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</si>
  <si>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</si>
  <si>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</si>
  <si>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</si>
  <si>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</si>
  <si>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</si>
  <si>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</si>
  <si>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</si>
  <si>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</si>
  <si>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</si>
  <si>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</si>
  <si>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</si>
  <si>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</si>
  <si>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</si>
  <si>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</si>
  <si>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</si>
  <si>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</si>
  <si>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</si>
  <si>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</si>
  <si>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</si>
  <si>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</si>
  <si>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</si>
  <si>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</si>
  <si>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</si>
  <si>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</si>
  <si>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</si>
  <si>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</si>
  <si>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</si>
  <si>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</si>
  <si>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</si>
  <si>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</si>
  <si>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</si>
  <si>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</si>
  <si>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</si>
  <si>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</si>
  <si>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</si>
  <si>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</si>
  <si>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</si>
  <si>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</si>
  <si>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</si>
  <si>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</si>
  <si>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</si>
  <si>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</si>
  <si>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</si>
  <si>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</si>
  <si>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</si>
  <si>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</si>
  <si>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</si>
  <si>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</si>
  <si>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</si>
  <si>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</si>
  <si>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</si>
  <si>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</si>
  <si>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</si>
  <si>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</si>
  <si>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</si>
  <si>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</si>
  <si>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</si>
  <si>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</si>
  <si>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</si>
  <si>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</si>
  <si>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</si>
  <si>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</si>
  <si>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</si>
  <si>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</si>
  <si>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</si>
  <si>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</si>
  <si>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</si>
  <si>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</si>
  <si>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</si>
  <si>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</si>
  <si>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</si>
  <si>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</si>
  <si>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</si>
  <si>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</si>
  <si>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</si>
  <si>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</si>
  <si>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</si>
  <si>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</si>
  <si>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</si>
  <si>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</si>
  <si>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</si>
  <si>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</si>
  <si>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</si>
  <si>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</si>
  <si>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</si>
  <si>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</si>
  <si>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</si>
  <si>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</si>
  <si>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</si>
  <si>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</si>
  <si>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</si>
  <si>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</si>
  <si>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</si>
  <si>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</si>
  <si>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</si>
  <si>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</si>
  <si>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</si>
  <si>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</si>
  <si>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</si>
  <si>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</si>
  <si>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</si>
  <si>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</si>
  <si>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</si>
  <si>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</si>
  <si>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</si>
  <si>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</si>
  <si>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</si>
  <si>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</si>
  <si>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</si>
  <si>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</si>
  <si>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</si>
  <si>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</si>
  <si>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</si>
  <si>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</si>
  <si>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</si>
  <si>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</si>
  <si>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</si>
  <si>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</si>
  <si>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</si>
  <si>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</si>
  <si>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</si>
  <si>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</si>
  <si>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</si>
  <si>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</si>
  <si>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</si>
  <si>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</si>
  <si>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</si>
  <si>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</si>
  <si>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</si>
  <si>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</si>
  <si>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</si>
  <si>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</si>
  <si>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</si>
  <si>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</si>
  <si>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</si>
  <si>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</si>
  <si>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</si>
  <si>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</si>
  <si>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</si>
  <si>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</si>
  <si>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</si>
  <si>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</si>
  <si>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</si>
  <si>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</si>
  <si>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</si>
  <si>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</si>
  <si>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</si>
  <si>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</si>
  <si>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</si>
  <si>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</si>
  <si>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</si>
  <si>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</si>
  <si>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</si>
  <si>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</si>
  <si>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</si>
  <si>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</si>
  <si>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</si>
  <si>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</si>
  <si>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</si>
  <si>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</si>
  <si>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</si>
  <si>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</si>
  <si>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</si>
  <si>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</si>
  <si>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</si>
  <si>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</si>
  <si>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</si>
  <si>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</si>
  <si>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</si>
  <si>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</si>
  <si>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</si>
  <si>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</si>
  <si>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</si>
  <si>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</si>
  <si>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</si>
  <si>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</si>
  <si>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</si>
  <si>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</si>
  <si>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</si>
  <si>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</si>
  <si>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</si>
  <si>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</si>
  <si>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</si>
  <si>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</si>
  <si>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</si>
  <si>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</si>
  <si>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</si>
  <si>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</si>
  <si>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</si>
  <si>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</si>
  <si>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</si>
  <si>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</si>
  <si>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</si>
  <si>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</si>
  <si>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</si>
  <si>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</si>
  <si>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</si>
  <si>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</si>
  <si>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</si>
  <si>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</si>
  <si>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</si>
  <si>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</si>
  <si>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</si>
  <si>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</si>
  <si>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</si>
  <si>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</si>
  <si>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</si>
  <si>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</si>
  <si>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</si>
  <si>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</si>
  <si>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</si>
  <si>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</si>
  <si>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</si>
  <si>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</si>
  <si>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</si>
  <si>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</si>
  <si>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</si>
  <si>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</si>
  <si>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</si>
  <si>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</si>
  <si>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</si>
  <si>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</si>
  <si>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</si>
  <si>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</si>
  <si>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</si>
  <si>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</si>
  <si>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</si>
  <si>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</si>
  <si>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</si>
  <si>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</si>
  <si>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</si>
  <si>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</si>
  <si>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</si>
  <si>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</si>
  <si>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</si>
  <si>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</si>
  <si>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</si>
  <si>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</si>
  <si>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</si>
  <si>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</si>
  <si>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</si>
  <si>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</si>
  <si>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</si>
  <si>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</si>
  <si>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</si>
  <si>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</si>
  <si>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</si>
  <si>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</si>
  <si>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</si>
  <si>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</si>
  <si>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</si>
  <si>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</si>
  <si>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</si>
  <si>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</si>
  <si>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</si>
  <si>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</si>
  <si>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</si>
  <si>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</si>
  <si>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</si>
  <si>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</si>
  <si>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</si>
  <si>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</si>
  <si>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</si>
  <si>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</si>
  <si>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</si>
  <si>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</si>
  <si>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</si>
  <si>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</si>
  <si>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</si>
  <si>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</si>
  <si>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</si>
  <si>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</si>
  <si>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</si>
  <si>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</si>
  <si>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</si>
  <si>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</si>
  <si>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</si>
  <si>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</si>
  <si>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</si>
  <si>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</si>
  <si>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</si>
  <si>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</si>
  <si>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</si>
  <si>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</si>
  <si>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</si>
  <si>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</si>
  <si>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</si>
  <si>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</si>
  <si>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</si>
  <si>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</si>
  <si>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</si>
  <si>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</si>
  <si>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</si>
  <si>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</si>
  <si>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</si>
  <si>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</si>
  <si>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</si>
  <si>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</si>
  <si>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</si>
  <si>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</si>
  <si>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</si>
  <si>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</si>
  <si>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</si>
  <si>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</si>
  <si>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</si>
  <si>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</si>
  <si>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</si>
  <si>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</si>
  <si>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</si>
  <si>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</si>
  <si>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</si>
  <si>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</si>
  <si>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</si>
  <si>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</si>
  <si>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</si>
  <si>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</si>
  <si>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</si>
  <si>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</si>
  <si>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</si>
  <si>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</si>
  <si>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</si>
  <si>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</si>
  <si>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</si>
  <si>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</si>
  <si>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</si>
  <si>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</si>
  <si>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</si>
  <si>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</si>
  <si>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</si>
  <si>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</si>
  <si>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</si>
  <si>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</si>
  <si>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</si>
  <si>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</si>
  <si>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</si>
  <si>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</si>
  <si>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</si>
  <si>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</si>
  <si>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</si>
  <si>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</si>
  <si>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</si>
  <si>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</si>
  <si>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</si>
  <si>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</si>
  <si>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</si>
  <si>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</si>
  <si>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</si>
  <si>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</si>
  <si>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</si>
  <si>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</si>
  <si>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</si>
  <si>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</si>
  <si>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</si>
  <si>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</si>
  <si>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</si>
  <si>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</si>
  <si>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</si>
  <si>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</si>
  <si>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</si>
  <si>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</si>
  <si>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</si>
  <si>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</si>
  <si>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</si>
  <si>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</si>
  <si>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</si>
  <si>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</si>
  <si>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</si>
  <si>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</si>
  <si>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</si>
  <si>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</si>
  <si>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</si>
  <si>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</si>
  <si>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</si>
  <si>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</si>
  <si>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</si>
  <si>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</si>
  <si>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</si>
  <si>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</si>
  <si>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</si>
  <si>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</si>
  <si>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</si>
  <si>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</si>
  <si>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</si>
  <si>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</si>
  <si>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</si>
  <si>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</si>
  <si>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</si>
  <si>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</si>
  <si>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</si>
  <si>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</si>
  <si>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</si>
  <si>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</si>
  <si>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</si>
  <si>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</si>
  <si>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</si>
  <si>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</si>
  <si>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</si>
  <si>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</si>
  <si>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</si>
  <si>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</si>
  <si>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</si>
  <si>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</si>
  <si>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</si>
  <si>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</si>
  <si>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</si>
  <si>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</si>
  <si>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</si>
  <si>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</si>
  <si>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</si>
  <si>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</si>
  <si>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</si>
  <si>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</si>
  <si>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</si>
  <si>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</si>
  <si>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</si>
  <si>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</si>
  <si>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</si>
  <si>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</si>
  <si>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</si>
  <si>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</si>
  <si>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</si>
  <si>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</si>
  <si>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</si>
  <si>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</si>
  <si>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</si>
  <si>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</si>
  <si>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</si>
  <si>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</si>
  <si>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</si>
  <si>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</si>
  <si>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</si>
  <si>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</si>
  <si>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</si>
  <si>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</si>
  <si>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</si>
  <si>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</si>
  <si>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</si>
  <si>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</si>
  <si>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</si>
  <si>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</si>
  <si>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</si>
  <si>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</si>
  <si>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</si>
  <si>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</si>
  <si>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</si>
  <si>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</si>
  <si>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</si>
  <si>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</si>
  <si>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</si>
  <si>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</si>
  <si>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</si>
  <si>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</si>
  <si>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</si>
  <si>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</si>
  <si>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</si>
  <si>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</si>
  <si>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</si>
  <si>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</si>
  <si>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</si>
  <si>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</si>
  <si>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</si>
  <si>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</si>
  <si>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</si>
  <si>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</si>
  <si>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</si>
  <si>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</si>
  <si>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</si>
  <si>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</si>
  <si>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</si>
  <si>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</si>
  <si>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</si>
  <si>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</si>
  <si>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</si>
  <si>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</si>
  <si>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</si>
  <si>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</si>
  <si>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</si>
  <si>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</si>
  <si>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</si>
  <si>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</si>
  <si>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</si>
  <si>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</si>
  <si>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</si>
  <si>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</si>
  <si>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</si>
  <si>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</si>
  <si>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</si>
  <si>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</si>
  <si>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</si>
  <si>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</si>
  <si>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</si>
  <si>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</si>
  <si>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</si>
  <si>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</si>
  <si>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</si>
  <si>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</si>
  <si>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</si>
  <si>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</si>
  <si>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</si>
  <si>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</si>
  <si>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</si>
  <si>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</si>
  <si>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</si>
  <si>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</si>
  <si>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</si>
  <si>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</si>
  <si>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</si>
  <si>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</si>
  <si>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</si>
  <si>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</si>
  <si>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</si>
  <si>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</si>
  <si>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</si>
  <si>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</si>
  <si>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</si>
  <si>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</si>
  <si>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</si>
  <si>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</si>
  <si>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</si>
  <si>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</si>
  <si>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</si>
  <si>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</si>
  <si>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</si>
  <si>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</si>
  <si>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</si>
  <si>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</si>
  <si>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</si>
  <si>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</si>
  <si>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</si>
  <si>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</si>
  <si>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</si>
  <si>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</si>
  <si>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</si>
  <si>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</si>
  <si>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</si>
  <si>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</si>
  <si>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</si>
  <si>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</si>
  <si>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</si>
  <si>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</si>
  <si>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</si>
  <si>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</si>
  <si>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</si>
  <si>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</si>
  <si>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</si>
  <si>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</si>
  <si>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</si>
  <si>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</si>
  <si>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</si>
  <si>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</si>
  <si>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</si>
  <si>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</si>
  <si>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</si>
  <si>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</si>
  <si>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</si>
  <si>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</si>
  <si>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</si>
  <si>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</si>
  <si>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</si>
  <si>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</si>
  <si>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</si>
  <si>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</si>
  <si>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</si>
  <si>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</si>
  <si>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</si>
  <si>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</si>
  <si>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</si>
  <si>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</si>
  <si>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</si>
  <si>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</si>
  <si>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</si>
  <si>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</si>
  <si>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</si>
  <si>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</si>
  <si>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</si>
  <si>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</si>
  <si>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</si>
  <si>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</si>
  <si>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</si>
  <si>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</si>
  <si>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</si>
  <si>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</si>
  <si>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</si>
  <si>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</si>
  <si>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</si>
  <si>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</si>
  <si>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</si>
  <si>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</si>
  <si>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</si>
  <si>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</si>
  <si>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</si>
  <si>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</si>
  <si>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</si>
  <si>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</si>
  <si>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</si>
  <si>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</si>
  <si>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</si>
  <si>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</si>
  <si>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</si>
  <si>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</si>
  <si>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</si>
  <si>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</si>
  <si>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</si>
  <si>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</si>
  <si>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</si>
  <si>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</si>
  <si>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</si>
  <si>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</si>
  <si>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</si>
  <si>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</si>
  <si>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</si>
  <si>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</si>
  <si>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</si>
  <si>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</si>
  <si>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</si>
  <si>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</si>
  <si>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</si>
  <si>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</si>
  <si>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</si>
  <si>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</si>
  <si>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</si>
  <si>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</si>
  <si>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</si>
  <si>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</si>
  <si>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</si>
  <si>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</si>
  <si>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</si>
  <si>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</si>
  <si>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</si>
  <si>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</si>
  <si>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</si>
  <si>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</si>
  <si>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</si>
  <si>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</si>
  <si>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</si>
  <si>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</si>
  <si>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</si>
  <si>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</si>
  <si>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</si>
  <si>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</si>
  <si>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</si>
  <si>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</si>
  <si>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</si>
  <si>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</si>
  <si>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</si>
  <si>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</si>
  <si>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</si>
  <si>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</si>
  <si>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</si>
  <si>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</si>
  <si>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</si>
  <si>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</si>
  <si>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</si>
  <si>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</si>
  <si>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</si>
  <si>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</si>
  <si>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</si>
  <si>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</si>
  <si>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</si>
  <si>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</si>
  <si>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</si>
  <si>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</si>
  <si>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</si>
  <si>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</si>
  <si>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</si>
  <si>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</si>
  <si>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</si>
  <si>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</si>
  <si>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</si>
  <si>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</si>
  <si>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</si>
  <si>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</si>
  <si>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</si>
  <si>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</si>
  <si>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</si>
  <si>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</si>
  <si>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</si>
  <si>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</si>
  <si>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</si>
  <si>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</si>
  <si>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</si>
  <si>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</si>
  <si>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</si>
  <si>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</si>
  <si>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</si>
  <si>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</si>
  <si>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</si>
  <si>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</si>
  <si>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</si>
  <si>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</si>
  <si>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</si>
  <si>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</si>
  <si>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</si>
  <si>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</si>
  <si>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</si>
  <si>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</si>
  <si>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</si>
  <si>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</si>
  <si>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</si>
  <si>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</si>
  <si>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</si>
  <si>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</si>
  <si>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</si>
  <si>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</si>
  <si>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</si>
  <si>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</si>
  <si>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</si>
  <si>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</si>
  <si>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</si>
  <si>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</si>
  <si>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</si>
  <si>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</si>
  <si>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</si>
  <si>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</si>
  <si>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</si>
  <si>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</si>
  <si>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</si>
  <si>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</si>
  <si>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</si>
  <si>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</si>
  <si>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</si>
  <si>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</si>
  <si>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</si>
  <si>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</si>
  <si>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</si>
  <si>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</si>
  <si>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</si>
  <si>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</si>
  <si>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</si>
  <si>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</si>
  <si>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</si>
  <si>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</si>
  <si>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</si>
  <si>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</si>
  <si>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</si>
  <si>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</si>
  <si>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</si>
  <si>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</si>
  <si>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</si>
  <si>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</si>
  <si>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</si>
  <si>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</si>
  <si>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</si>
  <si>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</si>
  <si>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</si>
  <si>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</si>
  <si>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</si>
  <si>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</si>
  <si>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</si>
  <si>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</si>
  <si>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</si>
  <si>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</si>
  <si>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</si>
  <si>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</si>
  <si>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</si>
  <si>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</si>
  <si>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</si>
  <si>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</si>
  <si>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</si>
  <si>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</si>
  <si>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</si>
  <si>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</si>
  <si>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</si>
  <si>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</si>
  <si>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</si>
  <si>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</si>
  <si>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</si>
  <si>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</si>
  <si>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</si>
  <si>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</si>
  <si>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</si>
  <si>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</si>
  <si>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</si>
  <si>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</si>
  <si>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</si>
  <si>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</si>
  <si>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</si>
  <si>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</si>
  <si>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</si>
  <si>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</si>
  <si>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</si>
  <si>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</si>
  <si>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</si>
  <si>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</si>
  <si>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</si>
  <si>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</si>
  <si>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</si>
  <si>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</si>
  <si>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</si>
  <si>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</si>
  <si>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</si>
  <si>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</si>
  <si>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</si>
  <si>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</si>
  <si>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</si>
  <si>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</si>
  <si>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</si>
  <si>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</si>
  <si>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</si>
  <si>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</si>
  <si>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</si>
  <si>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</si>
  <si>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</si>
  <si>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</si>
  <si>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</si>
  <si>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</si>
  <si>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</si>
  <si>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</si>
  <si>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</si>
  <si>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</si>
  <si>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</si>
  <si>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</si>
  <si>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</si>
  <si>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</si>
  <si>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</si>
  <si>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</si>
  <si>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</si>
  <si>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</si>
  <si>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</si>
  <si>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</si>
  <si>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</si>
  <si>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</si>
  <si>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</si>
  <si>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</si>
  <si>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</si>
  <si>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</si>
  <si>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</si>
  <si>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</si>
  <si>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</si>
  <si>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</si>
  <si>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</si>
  <si>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</si>
  <si>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</si>
  <si>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</si>
  <si>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</si>
  <si>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</si>
  <si>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</si>
  <si>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</si>
  <si>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</si>
  <si>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</si>
  <si>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</si>
  <si>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</si>
  <si>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</si>
  <si>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</si>
  <si>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</si>
  <si>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</si>
  <si>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</si>
  <si>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</si>
  <si>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</si>
  <si>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</si>
  <si>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</si>
  <si>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</si>
  <si>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</si>
  <si>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</si>
  <si>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</si>
  <si>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</si>
  <si>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</si>
  <si>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</si>
  <si>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</si>
  <si>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</si>
  <si>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</si>
  <si>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</si>
  <si>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</si>
  <si>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</si>
  <si>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</si>
  <si>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</si>
  <si>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</si>
  <si>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</si>
  <si>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</si>
  <si>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</si>
  <si>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</si>
  <si>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</si>
  <si>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</si>
  <si>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</si>
  <si>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</si>
  <si>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</si>
  <si>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</si>
  <si>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</si>
  <si>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</si>
  <si>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</si>
  <si>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</si>
  <si>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</si>
  <si>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</si>
  <si>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</si>
  <si>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</si>
  <si>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</si>
  <si>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</si>
  <si>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</si>
  <si>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</si>
  <si>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</si>
  <si>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</si>
  <si>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</si>
  <si>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</si>
  <si>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</si>
  <si>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</si>
  <si>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</si>
  <si>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</si>
  <si>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</si>
  <si>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</si>
  <si>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</si>
  <si>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</si>
  <si>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</si>
  <si>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</si>
  <si>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</si>
  <si>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</si>
  <si>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</si>
  <si>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</si>
  <si>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</si>
  <si>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</si>
  <si>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</si>
  <si>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</si>
  <si>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</si>
  <si>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</si>
  <si>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</si>
  <si>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</si>
  <si>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</si>
  <si>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</si>
  <si>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</si>
  <si>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</si>
  <si>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</si>
  <si>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</si>
  <si>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</si>
  <si>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</si>
  <si>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</si>
  <si>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</si>
  <si>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</si>
  <si>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</si>
  <si>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</si>
  <si>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</si>
  <si>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</si>
  <si>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</si>
  <si>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</si>
  <si>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</si>
  <si>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</si>
  <si>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</si>
  <si>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</si>
  <si>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</si>
  <si>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</si>
  <si>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</si>
  <si>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</si>
  <si>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</si>
  <si>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</si>
  <si>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</si>
  <si>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</si>
  <si>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</si>
  <si>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</si>
  <si>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</si>
  <si>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</si>
  <si>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</si>
  <si>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</si>
  <si>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</si>
  <si>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</si>
  <si>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</si>
  <si>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</si>
  <si>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</si>
  <si>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</si>
  <si>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</si>
  <si>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</si>
  <si>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</si>
  <si>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</si>
  <si>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</si>
  <si>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</si>
  <si>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</si>
  <si>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</si>
  <si>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</si>
  <si>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</si>
  <si>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</si>
  <si>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</si>
  <si>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</si>
  <si>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</si>
  <si>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</si>
  <si>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</si>
  <si>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</si>
  <si>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</si>
  <si>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</si>
  <si>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</si>
  <si>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</si>
  <si>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</si>
  <si>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</si>
  <si>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</si>
  <si>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</si>
  <si>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</si>
  <si>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</si>
  <si>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</si>
  <si>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</si>
  <si>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</si>
  <si>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</si>
  <si>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</si>
  <si>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</si>
  <si>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</si>
  <si>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</si>
  <si>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</si>
  <si>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</si>
  <si>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</si>
  <si>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</si>
  <si>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</si>
  <si>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</si>
  <si>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</si>
  <si>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</si>
  <si>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</si>
  <si>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</si>
  <si>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</si>
  <si>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</si>
  <si>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</si>
  <si>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</si>
  <si>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</si>
  <si>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</si>
  <si>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</si>
  <si>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</si>
  <si>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</si>
  <si>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</si>
  <si>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</si>
  <si>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</si>
  <si>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</si>
  <si>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</si>
  <si>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</si>
  <si>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</si>
  <si>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</si>
  <si>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</si>
  <si>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</si>
  <si>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</si>
  <si>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</si>
  <si>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</si>
  <si>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</si>
  <si>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</si>
  <si>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</si>
  <si>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</si>
  <si>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</si>
  <si>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</si>
  <si>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</si>
  <si>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</si>
  <si>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</si>
  <si>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</si>
  <si>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</si>
  <si>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</si>
  <si>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</si>
  <si>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</si>
  <si>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</si>
  <si>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</si>
  <si>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</si>
  <si>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</si>
  <si>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</si>
  <si>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</si>
  <si>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</si>
  <si>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</si>
  <si>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</si>
  <si>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</si>
  <si>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</si>
  <si>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</si>
  <si>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</si>
  <si>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</si>
  <si>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</si>
  <si>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</si>
  <si>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</si>
  <si>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</si>
  <si>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</si>
  <si>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</si>
  <si>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</si>
  <si>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</si>
  <si>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</si>
  <si>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</si>
  <si>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</si>
  <si>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</si>
  <si>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</si>
  <si>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</si>
  <si>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</si>
  <si>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</si>
  <si>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</si>
  <si>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</si>
  <si>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</si>
  <si>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</si>
  <si>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</si>
  <si>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</si>
  <si>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</si>
  <si>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</si>
  <si>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</si>
  <si>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</si>
  <si>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</si>
  <si>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</si>
  <si>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</si>
  <si>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</si>
  <si>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</si>
  <si>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</si>
  <si>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</si>
  <si>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</si>
  <si>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</si>
  <si>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</si>
  <si>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</si>
  <si>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</si>
  <si>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</si>
  <si>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</si>
  <si>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</si>
  <si>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</si>
  <si>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</si>
  <si>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</si>
  <si>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</si>
  <si>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</si>
  <si>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</si>
  <si>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</si>
  <si>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</si>
  <si>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</si>
  <si>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</si>
  <si>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</si>
  <si>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</si>
  <si>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</si>
  <si>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</si>
  <si>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</si>
  <si>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</si>
  <si>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</si>
  <si>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</si>
  <si>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</si>
  <si>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</si>
  <si>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</si>
  <si>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</si>
  <si>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</si>
  <si>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</si>
  <si>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</si>
  <si>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</si>
  <si>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</si>
  <si>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</si>
  <si>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</si>
  <si>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</si>
  <si>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</si>
  <si>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</si>
  <si>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</si>
  <si>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</si>
  <si>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</si>
  <si>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</si>
  <si>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</si>
  <si>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</si>
  <si>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</si>
  <si>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</si>
  <si>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</si>
  <si>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</si>
  <si>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</si>
  <si>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</si>
  <si>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</si>
  <si>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</si>
  <si>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</si>
  <si>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</si>
  <si>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</si>
  <si>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</si>
  <si>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</si>
  <si>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</si>
  <si>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</si>
  <si>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</si>
  <si>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</si>
  <si>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</si>
  <si>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</si>
  <si>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</si>
  <si>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</si>
  <si>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</si>
  <si>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</si>
  <si>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</si>
  <si>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</si>
  <si>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</si>
  <si>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</si>
  <si>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</si>
  <si>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</si>
  <si>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</si>
  <si>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</si>
  <si>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</si>
  <si>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</si>
  <si>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</si>
  <si>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</si>
  <si>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</si>
  <si>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</si>
  <si>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</si>
  <si>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</si>
  <si>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</si>
  <si>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</si>
  <si>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</si>
  <si>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</si>
  <si>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</si>
  <si>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</si>
  <si>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</si>
  <si>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</si>
  <si>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</si>
  <si>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</si>
  <si>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</si>
  <si>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</si>
  <si>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</si>
  <si>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</si>
  <si>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</si>
  <si>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</si>
  <si>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</si>
  <si>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</si>
  <si>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</si>
  <si>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</si>
  <si>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</si>
  <si>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</si>
  <si>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</si>
  <si>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</si>
  <si>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</si>
  <si>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</si>
  <si>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</si>
  <si>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</si>
  <si>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</si>
  <si>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</si>
  <si>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</si>
  <si>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</si>
  <si>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</si>
  <si>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</si>
  <si>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</si>
  <si>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</si>
  <si>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</si>
  <si>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</si>
  <si>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</si>
  <si>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</si>
  <si>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</si>
  <si>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</si>
  <si>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</si>
  <si>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</si>
  <si>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</si>
  <si>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</si>
  <si>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</si>
  <si>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</si>
  <si>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</si>
  <si>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</si>
  <si>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</si>
  <si>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</si>
  <si>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</si>
  <si>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</si>
  <si>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</si>
  <si>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</si>
  <si>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</si>
  <si>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</si>
  <si>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</si>
  <si>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</si>
  <si>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</si>
  <si>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</si>
  <si>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</si>
  <si>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</si>
  <si>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</si>
  <si>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</si>
  <si>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</si>
  <si>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</si>
  <si>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</si>
  <si>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</si>
  <si>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</si>
  <si>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</si>
  <si>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</si>
  <si>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</si>
  <si>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</si>
  <si>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</si>
  <si>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</si>
  <si>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</si>
  <si>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</si>
  <si>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</si>
  <si>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</si>
  <si>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</si>
  <si>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</si>
  <si>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</si>
  <si>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</si>
  <si>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</si>
  <si>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</si>
  <si>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</si>
  <si>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</si>
  <si>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</si>
  <si>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</si>
  <si>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</si>
  <si>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</si>
  <si>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</si>
  <si>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</si>
  <si>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</si>
  <si>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</si>
  <si>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</si>
  <si>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</si>
  <si>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</si>
  <si>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</si>
  <si>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</si>
  <si>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</si>
  <si>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</si>
  <si>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</si>
  <si>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</si>
  <si>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</si>
  <si>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</si>
  <si>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</si>
  <si>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</si>
  <si>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</si>
  <si>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</si>
  <si>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</si>
  <si>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</si>
  <si>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</si>
  <si>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</si>
  <si>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</si>
  <si>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</si>
  <si>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</si>
  <si>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</si>
  <si>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</si>
  <si>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</si>
  <si>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</si>
  <si>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</si>
  <si>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</si>
  <si>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</si>
  <si>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</si>
  <si>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</si>
  <si>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</si>
  <si>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</si>
  <si>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</si>
  <si>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</si>
  <si>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</si>
  <si>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</si>
  <si>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</si>
  <si>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</si>
  <si>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</si>
  <si>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</si>
  <si>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</si>
  <si>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</si>
  <si>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</si>
  <si>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</si>
  <si>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</si>
  <si>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</si>
  <si>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</si>
  <si>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</si>
  <si>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</si>
  <si>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</si>
  <si>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</si>
  <si>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</si>
  <si>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</si>
  <si>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</si>
  <si>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</si>
  <si>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</si>
  <si>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</si>
  <si>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</si>
  <si>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</si>
  <si>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</si>
  <si>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</si>
  <si>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</si>
  <si>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</si>
  <si>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</si>
  <si>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</si>
  <si>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</si>
  <si>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</si>
  <si>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</si>
  <si>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</si>
  <si>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</si>
  <si>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</si>
  <si>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</si>
  <si>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</si>
  <si>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</si>
  <si>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</si>
  <si>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</si>
  <si>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</si>
  <si>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</si>
  <si>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</si>
  <si>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</si>
  <si>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</si>
  <si>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</si>
  <si>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</si>
  <si>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</si>
  <si>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</si>
  <si>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</si>
  <si>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</si>
  <si>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</si>
  <si>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</si>
  <si>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</si>
  <si>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</si>
  <si>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</si>
  <si>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</si>
  <si>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</si>
  <si>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</si>
  <si>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</si>
  <si>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</si>
  <si>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</si>
  <si>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</si>
  <si>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</si>
  <si>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</si>
  <si>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</si>
  <si>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</si>
  <si>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</si>
  <si>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</si>
  <si>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</si>
  <si>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</si>
  <si>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</si>
  <si>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</si>
  <si>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</si>
  <si>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</si>
  <si>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</si>
  <si>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</si>
  <si>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</si>
  <si>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</si>
  <si>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</si>
  <si>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</si>
  <si>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</si>
  <si>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</si>
  <si>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</si>
  <si>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</si>
  <si>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</si>
  <si>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</si>
  <si>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</si>
  <si>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</si>
  <si>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</si>
  <si>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</si>
  <si>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</si>
  <si>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</si>
  <si>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</si>
  <si>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</si>
  <si>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</si>
  <si>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</si>
  <si>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</si>
  <si>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</si>
  <si>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</si>
  <si>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</si>
  <si>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</si>
  <si>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</si>
  <si>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</si>
  <si>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</si>
  <si>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</si>
  <si>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</si>
  <si>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</si>
  <si>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</si>
  <si>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</si>
  <si>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</si>
  <si>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</si>
  <si>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</si>
  <si>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</si>
  <si>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</si>
  <si>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</si>
  <si>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</si>
  <si>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</si>
  <si>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</si>
  <si>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</si>
  <si>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</si>
  <si>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</si>
  <si>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</si>
  <si>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</si>
  <si>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</si>
  <si>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</si>
  <si>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</si>
  <si>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</si>
  <si>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</si>
  <si>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</si>
  <si>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</si>
  <si>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</si>
  <si>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</si>
  <si>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</si>
  <si>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</si>
  <si>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</si>
  <si>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</si>
  <si>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</si>
  <si>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</si>
  <si>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</si>
  <si>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</si>
  <si>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</si>
  <si>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</si>
  <si>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</si>
  <si>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</si>
  <si>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</si>
  <si>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</si>
  <si>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</si>
  <si>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</si>
  <si>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</si>
  <si>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</si>
  <si>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</si>
  <si>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</si>
  <si>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</si>
  <si>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</si>
  <si>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</si>
  <si>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</si>
  <si>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</si>
  <si>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</si>
  <si>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</si>
  <si>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</si>
  <si>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</si>
  <si>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</si>
  <si>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</si>
  <si>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</si>
  <si>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</si>
  <si>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</si>
  <si>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</si>
  <si>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</si>
  <si>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</si>
  <si>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</si>
  <si>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</si>
  <si>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</si>
  <si>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</si>
  <si>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</si>
  <si>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</si>
  <si>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</si>
  <si>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</si>
  <si>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</si>
  <si>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</si>
  <si>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</si>
  <si>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</si>
  <si>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</si>
  <si>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</si>
  <si>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</si>
  <si>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</si>
  <si>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</si>
  <si>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</si>
  <si>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</si>
  <si>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</si>
  <si>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</si>
  <si>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</si>
  <si>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</si>
  <si>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</si>
  <si>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</si>
  <si>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</si>
  <si>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</si>
  <si>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</si>
  <si>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</si>
  <si>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</si>
  <si>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</si>
  <si>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</si>
  <si>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</si>
  <si>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</si>
  <si>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</si>
  <si>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</si>
  <si>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</si>
  <si>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</si>
  <si>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</si>
  <si>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</si>
  <si>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</si>
  <si>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</si>
  <si>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</si>
  <si>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</si>
  <si>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</si>
  <si>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</si>
  <si>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</si>
  <si>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</si>
  <si>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</si>
  <si>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</si>
  <si>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</si>
  <si>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</si>
  <si>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</si>
  <si>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</si>
  <si>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</si>
  <si>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</si>
  <si>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</si>
  <si>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</si>
  <si>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</si>
  <si>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</si>
  <si>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</si>
  <si>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</si>
  <si>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</si>
  <si>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</si>
  <si>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</si>
  <si>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</si>
  <si>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</si>
  <si>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</si>
  <si>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</si>
  <si>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</si>
  <si>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</si>
  <si>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</si>
  <si>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</si>
  <si>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</si>
  <si>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</si>
  <si>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</si>
  <si>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</si>
  <si>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</si>
  <si>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</si>
  <si>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</si>
  <si>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</si>
  <si>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</si>
  <si>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</si>
  <si>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</si>
  <si>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</si>
  <si>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</si>
  <si>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</si>
  <si>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</si>
  <si>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</si>
  <si>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</si>
  <si>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</si>
  <si>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</si>
  <si>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</si>
  <si>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</si>
  <si>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</si>
  <si>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</si>
  <si>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</si>
  <si>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</si>
  <si>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</si>
  <si>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</si>
  <si>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</si>
  <si>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</si>
  <si>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</si>
  <si>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</si>
  <si>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</si>
  <si>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</si>
  <si>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</si>
  <si>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</si>
  <si>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</si>
  <si>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</si>
  <si>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</si>
  <si>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</si>
  <si>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</si>
  <si>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</si>
  <si>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</si>
  <si>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</si>
  <si>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</si>
  <si>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</si>
  <si>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</si>
  <si>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</si>
  <si>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</si>
  <si>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</si>
  <si>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</si>
  <si>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</si>
  <si>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</si>
  <si>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</si>
  <si>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</si>
  <si>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</si>
  <si>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</si>
  <si>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</si>
  <si>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</si>
  <si>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</si>
  <si>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</si>
  <si>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</si>
  <si>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</si>
  <si>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</si>
  <si>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</si>
  <si>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</si>
  <si>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</si>
  <si>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</si>
  <si>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</si>
  <si>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</si>
  <si>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</si>
  <si>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</si>
  <si>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</si>
  <si>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</si>
  <si>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</si>
  <si>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</si>
  <si>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</si>
  <si>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</si>
  <si>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</si>
  <si>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</si>
  <si>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</si>
  <si>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</si>
  <si>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</si>
  <si>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</si>
  <si>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</si>
  <si>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</si>
  <si>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</si>
  <si>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</si>
  <si>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</si>
  <si>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</si>
  <si>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</si>
  <si>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</si>
  <si>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</si>
  <si>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</si>
  <si>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</si>
  <si>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</si>
  <si>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</si>
  <si>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</si>
  <si>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</si>
  <si>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</si>
  <si>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</si>
  <si>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</si>
  <si>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</si>
  <si>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</si>
  <si>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</si>
  <si>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</si>
  <si>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</si>
  <si>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</si>
  <si>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</si>
  <si>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</si>
  <si>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</si>
  <si>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</si>
  <si>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</si>
  <si>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</si>
  <si>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</si>
  <si>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</si>
  <si>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</si>
  <si>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</si>
  <si>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</si>
  <si>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</si>
  <si>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</si>
  <si>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</si>
  <si>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</si>
  <si>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</si>
  <si>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</si>
  <si>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</si>
  <si>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</si>
  <si>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</si>
  <si>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</si>
  <si>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</si>
  <si>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</si>
  <si>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</si>
  <si>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</si>
  <si>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</si>
  <si>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</si>
  <si>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</si>
  <si>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</si>
  <si>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</si>
  <si>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</si>
  <si>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</si>
  <si>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</si>
  <si>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</si>
  <si>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</si>
  <si>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</si>
  <si>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</si>
  <si>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</si>
  <si>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</si>
  <si>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</si>
  <si>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</si>
  <si>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</si>
  <si>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</si>
  <si>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</si>
  <si>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</si>
  <si>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</si>
  <si>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</si>
  <si>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</si>
  <si>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</si>
  <si>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</si>
  <si>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</si>
  <si>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</si>
  <si>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</si>
  <si>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</si>
  <si>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</si>
  <si>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</si>
  <si>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</si>
  <si>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</si>
  <si>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</si>
  <si>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</si>
  <si>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</si>
  <si>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</si>
  <si>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</si>
  <si>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</si>
  <si>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</si>
  <si>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</si>
  <si>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</si>
  <si>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</si>
  <si>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</si>
  <si>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</si>
  <si>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</si>
  <si>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</si>
  <si>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</si>
  <si>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</si>
  <si>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</si>
  <si>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</si>
  <si>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</si>
  <si>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</si>
  <si>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</si>
  <si>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</si>
  <si>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</si>
  <si>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</si>
  <si>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</si>
  <si>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</si>
  <si>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</si>
  <si>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</si>
  <si>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</si>
  <si>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</si>
  <si>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</si>
  <si>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</si>
  <si>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</si>
  <si>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</si>
  <si>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</si>
  <si>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</si>
  <si>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</si>
  <si>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</si>
  <si>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</si>
  <si>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</si>
  <si>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</si>
  <si>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</si>
  <si>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</si>
  <si>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</si>
  <si>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</si>
  <si>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</si>
  <si>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</si>
  <si>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</si>
  <si>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</si>
  <si>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</si>
  <si>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</si>
  <si>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</si>
  <si>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</si>
  <si>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</si>
  <si>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</si>
  <si>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</si>
  <si>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</si>
  <si>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</si>
  <si>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</si>
  <si>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</si>
  <si>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</si>
  <si>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</si>
  <si>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</si>
  <si>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</si>
  <si>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</si>
  <si>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</si>
  <si>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</si>
  <si>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</si>
  <si>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</si>
  <si>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</si>
  <si>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</si>
  <si>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</si>
  <si>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</si>
  <si>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</si>
  <si>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</si>
  <si>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</si>
  <si>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</si>
  <si>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</si>
  <si>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</si>
  <si>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</si>
  <si>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</si>
  <si>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</si>
  <si>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</si>
  <si>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</si>
  <si>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</si>
  <si>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</si>
  <si>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</si>
  <si>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</si>
  <si>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</si>
  <si>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</si>
  <si>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</si>
  <si>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</si>
  <si>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</si>
  <si>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</si>
  <si>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</si>
  <si>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</si>
  <si>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</si>
  <si>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</si>
  <si>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</si>
  <si>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</si>
  <si>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</si>
  <si>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</si>
  <si>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</si>
  <si>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</si>
  <si>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</si>
  <si>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</si>
  <si>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</si>
  <si>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</si>
  <si>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</si>
  <si>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</si>
  <si>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</si>
  <si>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</si>
  <si>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</si>
  <si>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</si>
  <si>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</si>
  <si>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</si>
  <si>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</si>
  <si>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</si>
  <si>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</si>
  <si>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</si>
  <si>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</si>
  <si>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</si>
  <si>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</si>
  <si>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</si>
  <si>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</si>
  <si>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</si>
  <si>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</si>
  <si>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</si>
  <si>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</si>
  <si>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</si>
  <si>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</si>
  <si>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</si>
  <si>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</si>
  <si>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</si>
  <si>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</si>
  <si>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</si>
  <si>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</si>
  <si>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</si>
  <si>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</si>
  <si>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</si>
  <si>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</si>
  <si>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</si>
  <si>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</si>
  <si>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</si>
  <si>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</si>
  <si>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</si>
  <si>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</si>
  <si>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</si>
  <si>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</si>
  <si>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</si>
  <si>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</si>
  <si>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</si>
  <si>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</si>
  <si>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</si>
  <si>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</si>
  <si>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</si>
  <si>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</si>
  <si>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</si>
  <si>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</si>
  <si>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</si>
  <si>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</si>
  <si>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</si>
  <si>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</si>
  <si>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</si>
  <si>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</si>
  <si>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</si>
  <si>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</si>
  <si>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</si>
  <si>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</si>
  <si>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</si>
  <si>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</si>
  <si>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</si>
  <si>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</si>
  <si>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</si>
  <si>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</si>
  <si>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</si>
  <si>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</si>
  <si>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</si>
  <si>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</si>
  <si>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</si>
  <si>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</si>
  <si>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</si>
  <si>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</si>
  <si>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</si>
  <si>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</si>
  <si>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</si>
  <si>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</si>
  <si>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</si>
  <si>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</si>
  <si>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</si>
  <si>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</si>
  <si>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</si>
  <si>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</si>
  <si>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</si>
  <si>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</si>
  <si>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</si>
  <si>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</si>
  <si>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</si>
  <si>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</si>
  <si>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</si>
  <si>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</si>
  <si>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</si>
  <si>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</si>
  <si>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</si>
  <si>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</si>
  <si>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</si>
  <si>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</si>
  <si>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</si>
  <si>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</si>
  <si>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</si>
  <si>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</si>
  <si>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</si>
  <si>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</si>
  <si>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</si>
  <si>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</si>
  <si>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</si>
  <si>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</si>
  <si>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</si>
  <si>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</si>
  <si>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</si>
  <si>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</si>
  <si>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</si>
  <si>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</si>
  <si>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</si>
  <si>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</si>
  <si>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</si>
  <si>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</si>
  <si>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</si>
  <si>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</si>
  <si>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</si>
  <si>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</si>
  <si>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</si>
  <si>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</si>
  <si>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</si>
  <si>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</si>
  <si>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</si>
  <si>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</si>
  <si>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</si>
  <si>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</si>
  <si>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</si>
  <si>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</si>
  <si>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</si>
  <si>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</si>
  <si>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</si>
  <si>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</si>
  <si>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</si>
  <si>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</si>
  <si>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</si>
  <si>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</si>
  <si>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</si>
  <si>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</si>
  <si>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</si>
  <si>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</si>
  <si>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</si>
  <si>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</si>
  <si>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</si>
  <si>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</si>
  <si>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</si>
  <si>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</si>
  <si>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</si>
  <si>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</si>
  <si>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</si>
  <si>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</si>
  <si>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</si>
  <si>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</si>
  <si>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</si>
  <si>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</si>
  <si>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</si>
  <si>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</si>
  <si>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</si>
  <si>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</si>
  <si>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</si>
  <si>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</si>
  <si>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</si>
  <si>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</si>
  <si>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</si>
  <si>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</si>
  <si>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</si>
  <si>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</si>
  <si>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</si>
  <si>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</si>
  <si>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</si>
  <si>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</si>
  <si>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</si>
  <si>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</si>
  <si>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</si>
  <si>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</si>
  <si>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</si>
  <si>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</si>
  <si>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</si>
  <si>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</si>
  <si>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</si>
  <si>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</si>
  <si>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</si>
  <si>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</si>
  <si>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</si>
  <si>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</si>
  <si>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</si>
  <si>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</si>
  <si>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</si>
  <si>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</si>
  <si>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</si>
  <si>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</si>
  <si>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</si>
  <si>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</si>
  <si>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</si>
  <si>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</si>
  <si>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</si>
  <si>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</si>
  <si>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</si>
  <si>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</si>
  <si>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</si>
  <si>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</si>
  <si>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</si>
  <si>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</si>
  <si>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</si>
  <si>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</si>
  <si>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</si>
  <si>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</si>
  <si>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</si>
  <si>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</si>
  <si>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</si>
  <si>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</si>
  <si>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</si>
  <si>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</si>
  <si>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</si>
  <si>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</si>
  <si>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</si>
  <si>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</si>
  <si>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</si>
  <si>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</si>
  <si>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</si>
  <si>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</si>
  <si>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</si>
  <si>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</si>
  <si>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</si>
  <si>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</si>
  <si>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</si>
  <si>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</si>
  <si>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</si>
  <si>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</si>
  <si>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</si>
  <si>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</si>
  <si>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</si>
  <si>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</si>
  <si>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</si>
  <si>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</si>
  <si>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</si>
  <si>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</si>
  <si>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</si>
  <si>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</si>
  <si>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</si>
  <si>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</si>
  <si>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</si>
  <si>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</si>
  <si>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</si>
  <si>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</si>
  <si>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</si>
  <si>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</si>
  <si>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</si>
  <si>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</si>
  <si>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</si>
  <si>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</si>
  <si>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</si>
  <si>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</si>
  <si>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</si>
  <si>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</si>
  <si>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</si>
  <si>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</si>
  <si>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</si>
  <si>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</si>
  <si>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</si>
  <si>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</si>
  <si>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</si>
  <si>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</si>
  <si>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</si>
  <si>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</si>
  <si>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</si>
  <si>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</si>
  <si>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</si>
  <si>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</si>
  <si>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</si>
  <si>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</si>
  <si>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</si>
  <si>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</si>
  <si>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</si>
  <si>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</si>
  <si>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</si>
  <si>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</si>
  <si>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</si>
  <si>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</si>
  <si>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</si>
  <si>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</si>
  <si>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</si>
  <si>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</si>
  <si>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</si>
  <si>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</si>
  <si>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</si>
  <si>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</si>
  <si>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</si>
  <si>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</si>
  <si>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</si>
  <si>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</si>
  <si>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</si>
  <si>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</si>
  <si>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</si>
  <si>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</si>
  <si>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</si>
  <si>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</si>
  <si>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</si>
  <si>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</si>
  <si>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</si>
  <si>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</si>
  <si>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</si>
  <si>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</si>
  <si>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</si>
  <si>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</si>
  <si>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</si>
  <si>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</si>
  <si>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</si>
  <si>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</si>
  <si>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</si>
  <si>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</si>
  <si>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</si>
  <si>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</si>
  <si>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</si>
  <si>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</si>
  <si>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</si>
  <si>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</si>
  <si>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</si>
  <si>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</si>
  <si>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</si>
  <si>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</si>
  <si>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</si>
  <si>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</si>
  <si>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</si>
  <si>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</si>
  <si>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</si>
  <si>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</si>
  <si>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</si>
  <si>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</si>
  <si>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</si>
  <si>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</si>
  <si>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</si>
  <si>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</si>
  <si>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</si>
  <si>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</si>
  <si>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</si>
  <si>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</si>
  <si>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</si>
  <si>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</si>
  <si>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</si>
  <si>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</si>
  <si>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</si>
  <si>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</si>
  <si>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</si>
  <si>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</si>
  <si>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</si>
  <si>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</si>
  <si>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</si>
  <si>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</si>
  <si>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</si>
  <si>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</si>
  <si>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</si>
  <si>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</si>
  <si>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</si>
  <si>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</si>
  <si>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</si>
  <si>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</si>
  <si>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</si>
  <si>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</si>
  <si>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</si>
  <si>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</si>
  <si>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</si>
  <si>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</si>
  <si>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</si>
  <si>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</si>
  <si>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</si>
  <si>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</si>
  <si>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</si>
  <si>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</si>
  <si>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</si>
  <si>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</si>
  <si>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</si>
  <si>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</si>
  <si>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</si>
  <si>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</si>
  <si>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</si>
  <si>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</si>
  <si>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</si>
  <si>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</si>
  <si>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</si>
  <si>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</si>
  <si>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</si>
  <si>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</si>
  <si>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</si>
  <si>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</si>
  <si>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</si>
  <si>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</si>
  <si>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</si>
  <si>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</si>
  <si>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</si>
  <si>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</si>
  <si>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</si>
  <si>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</si>
  <si>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</si>
  <si>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</si>
  <si>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</si>
  <si>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</si>
  <si>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</si>
  <si>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</si>
  <si>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</si>
  <si>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</si>
  <si>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</si>
  <si>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</si>
  <si>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</si>
  <si>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</si>
  <si>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</si>
  <si>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</si>
  <si>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</si>
  <si>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</si>
  <si>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</si>
  <si>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</si>
  <si>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</si>
  <si>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</si>
  <si>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</si>
  <si>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</si>
  <si>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</si>
  <si>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</si>
  <si>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</si>
  <si>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</si>
  <si>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</si>
  <si>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</si>
  <si>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</si>
  <si>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</si>
  <si>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</si>
  <si>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</si>
  <si>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</si>
  <si>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</si>
  <si>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</si>
  <si>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</si>
  <si>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</si>
  <si>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</si>
  <si>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</si>
  <si>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</si>
  <si>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</si>
  <si>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</si>
  <si>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</si>
  <si>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</si>
  <si>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</si>
  <si>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</si>
  <si>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</si>
  <si>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</si>
  <si>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</si>
  <si>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</si>
  <si>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</si>
  <si>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</si>
  <si>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</si>
  <si>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</si>
  <si>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</si>
  <si>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</si>
  <si>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</si>
  <si>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</si>
  <si>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</si>
  <si>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</si>
  <si>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</si>
  <si>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</si>
  <si>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</si>
  <si>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</si>
  <si>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</si>
  <si>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</si>
  <si>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</si>
  <si>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</si>
  <si>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</si>
  <si>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</si>
  <si>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</si>
  <si>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</si>
  <si>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</si>
  <si>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</si>
  <si>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</si>
  <si>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</si>
  <si>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</si>
  <si>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</si>
  <si>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</si>
  <si>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</si>
  <si>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</si>
  <si>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</si>
  <si>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</si>
  <si>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</si>
  <si>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</si>
  <si>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</si>
  <si>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</si>
  <si>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</si>
  <si>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</si>
  <si>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</si>
  <si>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</si>
  <si>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</si>
  <si>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</si>
  <si>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</si>
  <si>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</si>
  <si>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</si>
  <si>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</si>
  <si>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</si>
  <si>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</si>
  <si>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</si>
  <si>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</si>
  <si>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</si>
  <si>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</si>
  <si>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</si>
  <si>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</si>
  <si>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</si>
  <si>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</si>
  <si>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</si>
  <si>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</si>
  <si>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</si>
  <si>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</si>
  <si>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</si>
  <si>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</si>
  <si>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</si>
  <si>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</si>
  <si>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</si>
  <si>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</si>
  <si>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</si>
  <si>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</si>
  <si>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</si>
  <si>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</si>
  <si>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</si>
  <si>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</si>
  <si>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</si>
  <si>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</si>
  <si>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</si>
  <si>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</si>
  <si>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</si>
  <si>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</si>
  <si>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</si>
  <si>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</si>
  <si>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</si>
  <si>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</si>
  <si>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</si>
  <si>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</si>
  <si>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</si>
  <si>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</si>
  <si>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</si>
  <si>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</si>
  <si>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</si>
  <si>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</si>
  <si>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</si>
  <si>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</si>
  <si>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</si>
  <si>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</si>
  <si>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</si>
  <si>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</si>
  <si>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</si>
  <si>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</si>
  <si>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</si>
  <si>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</si>
  <si>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</si>
  <si>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</si>
  <si>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</si>
  <si>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</si>
  <si>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</si>
  <si>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</si>
  <si>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</si>
  <si>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</si>
  <si>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</si>
  <si>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</si>
  <si>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</si>
  <si>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</si>
  <si>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</si>
  <si>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</si>
  <si>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</si>
  <si>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</si>
  <si>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</si>
  <si>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</si>
  <si>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</si>
  <si>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</si>
  <si>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</si>
  <si>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</si>
  <si>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</si>
  <si>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</si>
  <si>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</si>
  <si>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</si>
  <si>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</si>
  <si>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</si>
  <si>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</si>
  <si>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</si>
  <si>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</si>
  <si>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</si>
  <si>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</si>
  <si>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</si>
  <si>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</si>
  <si>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</si>
  <si>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</si>
  <si>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</si>
  <si>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</si>
  <si>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</si>
  <si>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</si>
  <si>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</si>
  <si>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</si>
  <si>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</si>
  <si>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</si>
  <si>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</si>
  <si>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</si>
  <si>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</si>
  <si>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</si>
  <si>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</si>
  <si>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</si>
  <si>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</si>
  <si>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</si>
  <si>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</si>
  <si>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</si>
  <si>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</si>
  <si>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</si>
  <si>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</si>
  <si>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</si>
  <si>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</si>
  <si>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</si>
  <si>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</si>
  <si>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</si>
  <si>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</si>
  <si>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</si>
  <si>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</si>
  <si>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</si>
  <si>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</si>
  <si>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</si>
  <si>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</si>
  <si>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</si>
  <si>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</si>
  <si>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</si>
  <si>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</si>
  <si>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</si>
  <si>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</si>
  <si>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</si>
  <si>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</si>
  <si>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</si>
  <si>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</si>
  <si>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</si>
  <si>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</si>
  <si>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</si>
  <si>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</si>
  <si>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</si>
  <si>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</si>
  <si>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</si>
  <si>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</si>
  <si>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</si>
  <si>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</si>
  <si>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</si>
  <si>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</si>
  <si>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</si>
  <si>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</si>
  <si>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</si>
  <si>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</si>
  <si>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</si>
  <si>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</si>
  <si>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</si>
  <si>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</si>
  <si>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</si>
  <si>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</si>
  <si>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</si>
  <si>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</si>
  <si>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</si>
  <si>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</si>
  <si>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</si>
  <si>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</si>
  <si>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</si>
  <si>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</si>
  <si>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</si>
  <si>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</si>
  <si>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</si>
  <si>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</si>
  <si>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</si>
  <si>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</si>
  <si>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</si>
  <si>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</si>
  <si>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</si>
  <si>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</si>
  <si>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</si>
  <si>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</si>
  <si>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</si>
  <si>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</si>
  <si>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</si>
  <si>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</si>
  <si>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</si>
  <si>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</si>
  <si>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</si>
  <si>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</si>
  <si>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</si>
  <si>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</si>
  <si>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</si>
  <si>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</si>
  <si>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</si>
  <si>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</si>
  <si>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</si>
  <si>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</si>
  <si>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</si>
  <si>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</si>
  <si>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</si>
  <si>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</si>
  <si>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</si>
  <si>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</si>
  <si>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</si>
  <si>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</si>
  <si>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</si>
  <si>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</si>
  <si>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</si>
  <si>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</si>
  <si>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</si>
  <si>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</si>
  <si>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</si>
  <si>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</si>
  <si>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</si>
  <si>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</si>
  <si>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</si>
  <si>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</si>
  <si>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</si>
  <si>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</si>
  <si>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</si>
  <si>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</si>
  <si>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</si>
  <si>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</si>
  <si>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</si>
  <si>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</si>
  <si>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</si>
  <si>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</si>
  <si>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</si>
  <si>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</si>
  <si>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</si>
  <si>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</si>
  <si>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</si>
  <si>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</si>
  <si>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</si>
  <si>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</si>
  <si>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</si>
  <si>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</si>
  <si>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</si>
  <si>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</si>
  <si>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</si>
  <si>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</si>
  <si>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</si>
  <si>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</si>
  <si>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</si>
  <si>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</si>
  <si>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</si>
  <si>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</si>
  <si>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</si>
  <si>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</si>
  <si>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</si>
  <si>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</si>
  <si>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</si>
  <si>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</si>
  <si>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</si>
  <si>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</si>
  <si>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</si>
  <si>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</si>
  <si>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</si>
  <si>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</si>
  <si>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</si>
  <si>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</si>
  <si>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</si>
  <si>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</si>
  <si>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</si>
  <si>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</si>
  <si>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</si>
  <si>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</si>
  <si>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</si>
  <si>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</si>
  <si>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</si>
  <si>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</si>
  <si>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</si>
  <si>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</si>
  <si>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</si>
  <si>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</si>
  <si>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</si>
  <si>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</si>
  <si>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</si>
  <si>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</si>
  <si>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</si>
  <si>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</si>
  <si>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</si>
  <si>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</si>
  <si>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</si>
  <si>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</si>
  <si>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</si>
  <si>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</si>
  <si>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</si>
  <si>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</si>
  <si>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</si>
  <si>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</si>
  <si>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</si>
  <si>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</si>
  <si>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</si>
  <si>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</si>
  <si>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</si>
  <si>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</si>
  <si>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</si>
  <si>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</si>
  <si>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</si>
  <si>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</si>
  <si>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</si>
  <si>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</si>
  <si>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</si>
  <si>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</si>
  <si>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</si>
  <si>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</si>
  <si>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</si>
  <si>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</si>
  <si>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</si>
  <si>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</si>
  <si>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</si>
  <si>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</si>
  <si>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</si>
  <si>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</si>
  <si>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</si>
  <si>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</si>
  <si>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</si>
  <si>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</si>
  <si>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</si>
  <si>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</si>
  <si>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</si>
  <si>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</si>
  <si>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</si>
  <si>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</si>
  <si>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</si>
  <si>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</si>
  <si>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</si>
  <si>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</si>
  <si>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</si>
  <si>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</si>
  <si>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</si>
  <si>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</si>
  <si>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</si>
  <si>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</si>
  <si>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</si>
  <si>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</si>
  <si>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</si>
  <si>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</si>
  <si>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</si>
  <si>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</si>
  <si>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</si>
  <si>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</si>
  <si>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</si>
  <si>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</si>
  <si>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</si>
  <si>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</si>
  <si>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</si>
  <si>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</si>
  <si>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</si>
  <si>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</si>
  <si>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</si>
  <si>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</si>
  <si>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</si>
  <si>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</si>
  <si>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</si>
  <si>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</si>
  <si>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</si>
  <si>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</si>
  <si>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</si>
  <si>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</si>
  <si>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</si>
  <si>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</si>
  <si>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</si>
  <si>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</si>
  <si>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</si>
  <si>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</si>
  <si>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</si>
  <si>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</si>
  <si>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</si>
  <si>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</si>
  <si>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</si>
  <si>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</si>
  <si>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</si>
  <si>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</si>
  <si>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</si>
  <si>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</si>
  <si>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</si>
  <si>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</si>
  <si>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</si>
  <si>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</si>
  <si>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</si>
  <si>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</si>
  <si>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</si>
  <si>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</si>
  <si>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</si>
  <si>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</si>
  <si>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</si>
  <si>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</si>
  <si>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</si>
  <si>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</si>
  <si>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</si>
  <si>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</si>
  <si>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</si>
  <si>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</si>
  <si>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</si>
  <si>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</si>
  <si>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</si>
  <si>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</si>
  <si>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</si>
  <si>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</si>
  <si>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</si>
  <si>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</si>
  <si>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</si>
  <si>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</si>
  <si>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</si>
  <si>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</si>
  <si>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</si>
  <si>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</si>
  <si>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</si>
  <si>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</si>
  <si>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</si>
  <si>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</si>
  <si>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</si>
  <si>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</si>
  <si>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</si>
  <si>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</si>
  <si>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</si>
  <si>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</si>
  <si>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</si>
  <si>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</si>
  <si>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</si>
  <si>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</si>
  <si>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</si>
  <si>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</si>
  <si>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</si>
  <si>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</si>
  <si>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</si>
  <si>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</si>
  <si>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</si>
  <si>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</si>
  <si>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</si>
  <si>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</si>
  <si>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</si>
  <si>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</si>
  <si>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</si>
  <si>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</si>
  <si>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</si>
  <si>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</si>
  <si>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</si>
  <si>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</si>
  <si>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</si>
  <si>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</si>
  <si>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</si>
  <si>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</si>
  <si>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</si>
  <si>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</si>
  <si>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</si>
  <si>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</si>
  <si>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</si>
  <si>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</si>
  <si>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</si>
  <si>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</si>
  <si>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</si>
  <si>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</si>
  <si>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</si>
  <si>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</si>
  <si>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</si>
  <si>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</si>
  <si>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</si>
  <si>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</si>
  <si>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</si>
  <si>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</si>
  <si>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</si>
  <si>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</si>
  <si>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</si>
  <si>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</si>
  <si>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</si>
  <si>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</si>
  <si>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</si>
  <si>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</si>
  <si>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</si>
  <si>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</si>
  <si>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</si>
  <si>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</si>
  <si>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</si>
  <si>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</si>
  <si>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</si>
  <si>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</si>
  <si>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</si>
  <si>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</si>
  <si>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</si>
  <si>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</si>
  <si>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</si>
  <si>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</si>
  <si>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</si>
  <si>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</si>
  <si>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</si>
  <si>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</si>
  <si>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</si>
  <si>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</si>
  <si>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</si>
  <si>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</si>
  <si>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</si>
  <si>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</si>
  <si>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</si>
  <si>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</si>
  <si>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</si>
  <si>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</si>
  <si>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</si>
  <si>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</si>
  <si>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</si>
  <si>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</si>
  <si>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</si>
  <si>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</si>
  <si>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</si>
  <si>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</si>
  <si>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</si>
  <si>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</si>
  <si>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</si>
  <si>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</si>
  <si>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</si>
  <si>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</si>
  <si>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</si>
  <si>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</si>
  <si>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</si>
  <si>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</si>
  <si>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</si>
  <si>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</si>
  <si>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</si>
  <si>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</si>
  <si>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</si>
  <si>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</si>
  <si>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</si>
  <si>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</si>
  <si>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</si>
  <si>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</si>
  <si>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</si>
  <si>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</si>
  <si>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</si>
  <si>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</si>
  <si>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</si>
  <si>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</si>
  <si>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</si>
  <si>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</si>
  <si>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</si>
  <si>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</si>
  <si>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</si>
  <si>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</si>
  <si>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</si>
  <si>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</si>
  <si>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</si>
  <si>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</si>
  <si>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</si>
  <si>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</si>
  <si>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</si>
  <si>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</si>
  <si>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</si>
  <si>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</si>
  <si>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</si>
  <si>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</si>
  <si>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</si>
  <si>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</si>
  <si>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</si>
  <si>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</si>
  <si>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</si>
  <si>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</si>
  <si>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</si>
  <si>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</si>
  <si>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</si>
  <si>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</si>
  <si>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</si>
  <si>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</si>
  <si>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</si>
  <si>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</si>
  <si>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</si>
  <si>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</si>
  <si>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</si>
  <si>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</si>
  <si>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</si>
  <si>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</si>
  <si>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</si>
  <si>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</si>
  <si>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</si>
  <si>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</si>
  <si>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</si>
  <si>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</si>
  <si>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</si>
  <si>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</si>
  <si>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</si>
  <si>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</si>
  <si>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</si>
  <si>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</si>
  <si>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</si>
  <si>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</si>
  <si>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</si>
  <si>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</si>
  <si>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</si>
  <si>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</si>
  <si>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</si>
  <si>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</si>
  <si>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</si>
  <si>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</si>
  <si>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</si>
  <si>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</si>
  <si>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</si>
  <si>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</si>
  <si>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</si>
  <si>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</si>
  <si>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</si>
  <si>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</si>
  <si>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</si>
  <si>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</si>
  <si>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</si>
  <si>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</si>
  <si>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</si>
  <si>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</si>
  <si>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</si>
  <si>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</si>
  <si>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</si>
  <si>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</si>
  <si>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</si>
  <si>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</si>
  <si>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</si>
  <si>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</si>
  <si>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</si>
  <si>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</si>
  <si>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</si>
  <si>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</si>
  <si>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</si>
  <si>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</si>
  <si>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</si>
  <si>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</si>
  <si>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</si>
  <si>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</si>
  <si>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</si>
  <si>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</si>
  <si>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</si>
  <si>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</si>
  <si>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</si>
  <si>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</si>
  <si>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</si>
  <si>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</si>
  <si>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</si>
  <si>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</si>
  <si>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</si>
  <si>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</si>
  <si>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</si>
  <si>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</si>
  <si>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</si>
  <si>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</si>
  <si>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</si>
  <si>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</si>
  <si>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</si>
  <si>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</si>
  <si>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</si>
  <si>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</si>
  <si>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</si>
  <si>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</si>
  <si>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</si>
  <si>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</si>
  <si>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</si>
  <si>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</si>
  <si>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</si>
  <si>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</si>
  <si>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</si>
  <si>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</si>
  <si>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</si>
  <si>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</si>
  <si>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</si>
  <si>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</si>
  <si>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</si>
  <si>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</si>
  <si>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</si>
  <si>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</si>
  <si>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</si>
  <si>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</si>
  <si>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</si>
  <si>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</si>
  <si>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</si>
  <si>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</si>
  <si>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</si>
  <si>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</si>
  <si>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</si>
  <si>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</si>
  <si>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</si>
  <si>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</si>
  <si>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</si>
  <si>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</si>
  <si>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</si>
  <si>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</si>
  <si>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</si>
  <si>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</si>
  <si>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</si>
  <si>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</si>
  <si>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</si>
  <si>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</si>
  <si>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</si>
  <si>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</si>
  <si>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</si>
  <si>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</si>
  <si>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</si>
  <si>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</si>
  <si>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</si>
  <si>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</si>
  <si>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</si>
  <si>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</si>
  <si>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</si>
  <si>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</si>
  <si>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</si>
  <si>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</si>
  <si>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</si>
  <si>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</si>
  <si>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</si>
  <si>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</si>
  <si>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</si>
  <si>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</si>
  <si>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</si>
  <si>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</si>
  <si>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</si>
  <si>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</si>
  <si>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</si>
  <si>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</si>
  <si>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</si>
  <si>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</si>
  <si>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</si>
  <si>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</si>
  <si>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</si>
  <si>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</si>
  <si>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</si>
  <si>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</si>
  <si>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</si>
  <si>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</si>
  <si>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</si>
  <si>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</si>
  <si>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</si>
  <si>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</si>
  <si>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</si>
  <si>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</si>
  <si>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</si>
  <si>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</si>
  <si>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</si>
  <si>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</si>
  <si>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</si>
  <si>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</si>
  <si>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</si>
  <si>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</si>
  <si>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</si>
  <si>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</si>
  <si>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</si>
  <si>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</si>
  <si>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</si>
  <si>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</si>
  <si>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</si>
  <si>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</si>
  <si>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</si>
  <si>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</si>
  <si>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</si>
  <si>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</si>
  <si>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</si>
  <si>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</si>
  <si>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</si>
  <si>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</si>
  <si>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</si>
  <si>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</si>
  <si>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</si>
  <si>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</si>
  <si>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</si>
  <si>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</si>
  <si>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</si>
  <si>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</si>
  <si>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</si>
  <si>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</si>
  <si>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</si>
  <si>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</si>
  <si>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</si>
  <si>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</si>
  <si>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</si>
  <si>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</si>
  <si>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</si>
  <si>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</si>
  <si>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</si>
  <si>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</si>
  <si>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</si>
  <si>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</si>
  <si>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</si>
  <si>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</si>
  <si>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</si>
  <si>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</si>
  <si>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</si>
  <si>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</si>
  <si>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</si>
  <si>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</si>
  <si>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</si>
  <si>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</si>
  <si>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</si>
  <si>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</si>
  <si>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</si>
  <si>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</si>
  <si>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</si>
  <si>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</si>
  <si>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</si>
  <si>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</si>
  <si>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</si>
  <si>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</si>
  <si>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</si>
  <si>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</si>
  <si>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</si>
  <si>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</si>
  <si>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</si>
  <si>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</si>
  <si>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</si>
  <si>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</si>
  <si>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</si>
  <si>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</si>
  <si>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</si>
  <si>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</si>
  <si>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</si>
  <si>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</si>
  <si>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</si>
  <si>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</si>
  <si>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</si>
  <si>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</si>
  <si>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</si>
  <si>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</si>
  <si>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</si>
  <si>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</si>
  <si>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</si>
  <si>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</si>
  <si>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</si>
  <si>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</si>
  <si>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</si>
  <si>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</si>
  <si>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</si>
  <si>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</si>
  <si>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</si>
  <si>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</si>
  <si>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</si>
  <si>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</si>
  <si>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</si>
  <si>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</si>
  <si>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</si>
  <si>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</si>
  <si>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</si>
  <si>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</si>
  <si>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</si>
  <si>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</si>
  <si>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</si>
  <si>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</si>
  <si>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</si>
  <si>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</si>
  <si>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</si>
  <si>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</si>
  <si>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</si>
  <si>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</si>
  <si>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</si>
  <si>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</si>
  <si>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</si>
  <si>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</si>
  <si>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</si>
  <si>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</si>
  <si>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</si>
  <si>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</si>
  <si>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</si>
  <si>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</si>
  <si>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</si>
  <si>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</si>
  <si>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</si>
  <si>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</si>
  <si>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</si>
  <si>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</si>
  <si>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</si>
  <si>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</si>
  <si>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</si>
  <si>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</si>
  <si>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</si>
  <si>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</si>
  <si>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</si>
  <si>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</si>
  <si>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</si>
  <si>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</si>
  <si>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</si>
  <si>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</si>
  <si>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</si>
  <si>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</si>
  <si>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</si>
  <si>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</si>
  <si>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</si>
  <si>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</si>
  <si>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</si>
  <si>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</si>
  <si>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</si>
  <si>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</si>
  <si>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</si>
  <si>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</si>
  <si>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</si>
  <si>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</si>
  <si>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</si>
  <si>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</si>
  <si>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</si>
  <si>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</si>
  <si>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</si>
  <si>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</si>
  <si>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</si>
  <si>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</si>
  <si>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</si>
  <si>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</si>
  <si>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</si>
  <si>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</si>
  <si>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</si>
  <si>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</si>
  <si>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</si>
  <si>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</si>
  <si>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</si>
  <si>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</si>
  <si>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</si>
  <si>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</si>
  <si>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</si>
  <si>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</si>
  <si>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</si>
  <si>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</si>
  <si>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</si>
  <si>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</si>
  <si>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</si>
  <si>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</si>
  <si>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</si>
  <si>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</si>
  <si>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</si>
  <si>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</si>
  <si>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</si>
  <si>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</si>
  <si>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</si>
  <si>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</si>
  <si>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</si>
  <si>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</si>
  <si>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</si>
  <si>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</si>
  <si>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</si>
  <si>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</si>
  <si>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</si>
  <si>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</si>
  <si>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</si>
  <si>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</si>
  <si>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</si>
  <si>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</si>
  <si>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</si>
  <si>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</si>
  <si>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</si>
  <si>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</si>
  <si>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</si>
  <si>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</si>
  <si>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</si>
  <si>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</si>
  <si>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</si>
  <si>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</si>
  <si>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</si>
  <si>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</si>
  <si>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</si>
  <si>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</si>
  <si>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</si>
  <si>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</si>
  <si>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</si>
  <si>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</si>
  <si>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</si>
  <si>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</si>
  <si>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</si>
  <si>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</si>
  <si>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</si>
  <si>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</si>
  <si>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</si>
  <si>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</si>
  <si>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</si>
  <si>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</si>
  <si>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</si>
  <si>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</si>
  <si>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</si>
  <si>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</si>
  <si>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</si>
  <si>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</si>
  <si>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</si>
  <si>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</si>
  <si>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</si>
  <si>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</si>
  <si>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</si>
  <si>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</si>
  <si>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</si>
  <si>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</si>
  <si>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</si>
  <si>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</si>
  <si>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</si>
  <si>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</si>
  <si>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</si>
  <si>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</si>
  <si>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</si>
  <si>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</si>
  <si>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</si>
  <si>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</si>
  <si>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</si>
  <si>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</si>
  <si>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</si>
  <si>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</si>
  <si>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</si>
  <si>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</si>
  <si>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</si>
  <si>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</si>
  <si>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</si>
  <si>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</si>
  <si>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</si>
  <si>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</si>
  <si>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</si>
  <si>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</si>
  <si>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</si>
  <si>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</si>
  <si>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</si>
  <si>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</si>
  <si>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</si>
  <si>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</si>
  <si>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</si>
  <si>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</si>
  <si>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</si>
  <si>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</si>
  <si>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</si>
  <si>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</si>
  <si>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</si>
  <si>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</si>
  <si>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</si>
  <si>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</si>
  <si>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</si>
  <si>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</si>
  <si>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</si>
  <si>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</si>
  <si>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</si>
  <si>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</si>
  <si>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</si>
  <si>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</si>
  <si>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</si>
  <si>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</si>
  <si>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</si>
  <si>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</si>
  <si>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</si>
  <si>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</si>
  <si>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</si>
  <si>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</si>
  <si>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</si>
  <si>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</si>
  <si>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</si>
  <si>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</si>
  <si>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</si>
  <si>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</si>
  <si>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</si>
  <si>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</si>
  <si>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</si>
  <si>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</si>
  <si>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</si>
  <si>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</si>
  <si>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</si>
  <si>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</si>
  <si>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</si>
  <si>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</si>
  <si>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</si>
  <si>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</si>
  <si>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</si>
  <si>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</si>
  <si>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</si>
  <si>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</si>
  <si>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</si>
  <si>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</si>
  <si>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</si>
  <si>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</si>
  <si>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</si>
  <si>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</si>
  <si>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</si>
  <si>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</si>
  <si>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</si>
  <si>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</si>
  <si>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</si>
  <si>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</si>
  <si>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</si>
  <si>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</si>
  <si>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</si>
  <si>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</si>
  <si>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</si>
  <si>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</si>
  <si>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</si>
  <si>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</si>
  <si>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</si>
  <si>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</si>
  <si>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</si>
  <si>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</si>
  <si>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</si>
  <si>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</si>
  <si>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</si>
  <si>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</si>
  <si>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</si>
  <si>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</si>
  <si>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</si>
  <si>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</si>
  <si>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</si>
  <si>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</si>
  <si>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</si>
  <si>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</si>
  <si>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</si>
  <si>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</si>
  <si>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</si>
  <si>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</si>
  <si>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</si>
  <si>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</si>
  <si>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</si>
  <si>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</si>
  <si>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</si>
  <si>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</si>
  <si>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</si>
  <si>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</si>
  <si>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</si>
  <si>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</si>
  <si>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</si>
  <si>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</si>
  <si>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</si>
  <si>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</si>
  <si>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</si>
  <si>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</si>
  <si>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</si>
  <si>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</si>
  <si>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</si>
  <si>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</si>
  <si>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</si>
  <si>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</si>
  <si>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</si>
  <si>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</si>
  <si>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</si>
  <si>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</si>
  <si>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</si>
  <si>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</si>
  <si>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</si>
  <si>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</si>
  <si>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</si>
  <si>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</si>
  <si>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</si>
  <si>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</si>
  <si>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</si>
  <si>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</si>
  <si>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</si>
  <si>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</si>
  <si>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</si>
  <si>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</si>
  <si>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</si>
  <si>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</si>
  <si>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</si>
  <si>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</si>
  <si>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</si>
  <si>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</si>
  <si>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</si>
  <si>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</si>
  <si>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</si>
  <si>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</si>
  <si>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</si>
  <si>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</si>
  <si>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</si>
  <si>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</si>
  <si>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</si>
  <si>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</si>
  <si>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</si>
  <si>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</si>
  <si>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</si>
  <si>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</si>
  <si>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</si>
  <si>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</si>
  <si>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</si>
  <si>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</si>
  <si>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</si>
  <si>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</si>
  <si>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</si>
  <si>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</si>
  <si>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</si>
  <si>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</si>
  <si>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</si>
  <si>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</si>
  <si>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</si>
  <si>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</si>
  <si>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</si>
  <si>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</si>
  <si>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</si>
  <si>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</si>
  <si>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</si>
  <si>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</si>
  <si>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</si>
  <si>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</si>
  <si>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</si>
  <si>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</si>
  <si>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</si>
  <si>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</si>
  <si>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</si>
  <si>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</si>
  <si>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</si>
  <si>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</si>
  <si>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</si>
  <si>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</si>
  <si>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</si>
  <si>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</si>
  <si>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</si>
  <si>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</si>
  <si>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</si>
  <si>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</si>
  <si>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</si>
  <si>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</si>
  <si>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</si>
  <si>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</si>
  <si>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</si>
  <si>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</si>
  <si>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</si>
  <si>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</si>
  <si>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</si>
  <si>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</si>
  <si>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</si>
  <si>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</si>
  <si>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</si>
  <si>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</si>
  <si>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</si>
  <si>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</si>
  <si>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</si>
  <si>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</si>
  <si>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</si>
  <si>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</si>
  <si>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</si>
  <si>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</si>
  <si>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</si>
  <si>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</si>
  <si>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</si>
  <si>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</si>
  <si>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</si>
  <si>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</si>
  <si>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</si>
  <si>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</si>
  <si>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</si>
  <si>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</si>
  <si>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</si>
  <si>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</si>
  <si>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</si>
  <si>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</si>
  <si>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</si>
  <si>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</si>
  <si>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</si>
  <si>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</si>
  <si>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</si>
  <si>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</si>
  <si>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</si>
  <si>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</si>
  <si>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</si>
  <si>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</si>
  <si>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</si>
  <si>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</si>
  <si>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</si>
  <si>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</si>
  <si>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</si>
  <si>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</si>
  <si>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</si>
  <si>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</si>
  <si>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</si>
  <si>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</si>
  <si>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</si>
  <si>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</si>
  <si>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</si>
  <si>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</si>
  <si>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</si>
  <si>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</si>
  <si>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</si>
  <si>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</si>
  <si>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</si>
  <si>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</si>
  <si>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</si>
  <si>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</si>
  <si>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</si>
  <si>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</si>
  <si>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</si>
  <si>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</si>
  <si>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</si>
  <si>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</si>
  <si>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</si>
  <si>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</si>
  <si>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</si>
  <si>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</si>
  <si>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</si>
  <si>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</si>
  <si>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</si>
  <si>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</si>
  <si>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</si>
  <si>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</si>
  <si>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</si>
  <si>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</si>
  <si>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</si>
  <si>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</si>
  <si>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</si>
  <si>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</si>
  <si>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</si>
  <si>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</si>
  <si>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</si>
  <si>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</si>
  <si>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</si>
  <si>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</si>
  <si>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</si>
  <si>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</si>
  <si>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</si>
  <si>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</si>
  <si>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</si>
  <si>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</si>
  <si>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</si>
  <si>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</si>
  <si>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</si>
  <si>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</si>
  <si>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</si>
  <si>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</si>
  <si>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</si>
  <si>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</si>
  <si>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</si>
  <si>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</si>
  <si>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</si>
  <si>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</si>
  <si>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</si>
  <si>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</si>
  <si>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</si>
  <si>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</si>
  <si>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</si>
  <si>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</si>
  <si>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</si>
  <si>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</si>
  <si>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</si>
  <si>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</si>
  <si>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</si>
  <si>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</si>
  <si>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</si>
  <si>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</si>
  <si>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</si>
  <si>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</si>
  <si>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</si>
  <si>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</si>
  <si>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</si>
  <si>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</si>
  <si>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</si>
  <si>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</si>
  <si>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</si>
  <si>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</si>
  <si>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</si>
  <si>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</si>
  <si>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</si>
  <si>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</si>
  <si>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</si>
  <si>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</si>
  <si>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</si>
  <si>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</si>
  <si>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</si>
  <si>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</si>
  <si>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</si>
  <si>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</si>
  <si>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</si>
  <si>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</si>
  <si>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</si>
  <si>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</si>
  <si>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</si>
  <si>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</si>
  <si>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</si>
  <si>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</si>
  <si>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</si>
  <si>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</si>
  <si>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</si>
  <si>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</si>
  <si>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</si>
  <si>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</si>
  <si>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</si>
  <si>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</si>
  <si>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</si>
  <si>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</si>
  <si>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</si>
  <si>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</si>
  <si>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</si>
  <si>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</si>
  <si>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</si>
  <si>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</si>
  <si>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</si>
  <si>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</si>
  <si>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</si>
  <si>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</si>
  <si>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</si>
  <si>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</si>
  <si>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</si>
  <si>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</si>
  <si>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</si>
  <si>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</si>
  <si>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</si>
  <si>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</si>
  <si>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</si>
  <si>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</si>
  <si>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</si>
  <si>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</si>
  <si>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</si>
  <si>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</si>
  <si>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</si>
  <si>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</si>
  <si>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</si>
  <si>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</si>
  <si>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</si>
  <si>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</si>
  <si>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</si>
  <si>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</si>
  <si>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</si>
  <si>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</si>
  <si>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</si>
  <si>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</si>
  <si>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</si>
  <si>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</si>
  <si>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</si>
  <si>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</si>
  <si>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</si>
  <si>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</si>
  <si>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</si>
  <si>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</si>
  <si>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</si>
  <si>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</si>
  <si>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</si>
  <si>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</si>
  <si>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</si>
  <si>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</si>
  <si>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</si>
  <si>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</si>
  <si>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</si>
  <si>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</si>
  <si>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</si>
  <si>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</si>
  <si>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</si>
  <si>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</si>
  <si>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</si>
  <si>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</si>
  <si>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</si>
  <si>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</si>
  <si>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</si>
  <si>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</si>
  <si>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</si>
  <si>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</si>
  <si>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</si>
  <si>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</si>
  <si>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</si>
  <si>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</si>
  <si>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</si>
  <si>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</si>
  <si>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</si>
  <si>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</si>
  <si>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</si>
  <si>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</si>
  <si>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</si>
  <si>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</si>
  <si>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</si>
  <si>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</si>
  <si>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</si>
  <si>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</si>
  <si>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</si>
  <si>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</si>
  <si>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</si>
  <si>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</si>
  <si>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</si>
  <si>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</si>
  <si>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</si>
  <si>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</si>
  <si>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</si>
  <si>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</si>
  <si>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</si>
  <si>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</si>
  <si>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</si>
  <si>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</si>
  <si>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</si>
  <si>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</si>
  <si>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</si>
  <si>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</si>
  <si>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</si>
  <si>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</si>
  <si>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</si>
  <si>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</si>
  <si>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</si>
  <si>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</si>
  <si>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</si>
  <si>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</si>
  <si>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</si>
  <si>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</si>
  <si>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</si>
  <si>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</si>
  <si>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</si>
  <si>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</si>
  <si>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</si>
  <si>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</si>
  <si>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</si>
  <si>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</si>
  <si>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</si>
  <si>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</si>
  <si>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</si>
  <si>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</si>
  <si>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</si>
  <si>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</si>
  <si>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</si>
  <si>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</si>
  <si>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</si>
  <si>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</si>
  <si>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</si>
  <si>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</si>
  <si>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</si>
  <si>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</si>
  <si>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</si>
  <si>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</si>
  <si>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</si>
  <si>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</si>
  <si>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</si>
  <si>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</si>
  <si>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</si>
  <si>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</si>
  <si>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</si>
  <si>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</si>
  <si>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</si>
  <si>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</si>
  <si>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</si>
  <si>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</si>
  <si>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</si>
  <si>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</si>
  <si>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</si>
  <si>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</si>
  <si>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</si>
  <si>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</si>
  <si>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</si>
  <si>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</si>
  <si>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</si>
  <si>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</si>
  <si>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</si>
  <si>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</si>
  <si>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</si>
  <si>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</si>
  <si>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</si>
  <si>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</si>
  <si>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</si>
  <si>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</si>
  <si>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</si>
  <si>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</si>
  <si>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</si>
  <si>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</si>
  <si>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</si>
  <si>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</si>
  <si>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</si>
  <si>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</si>
  <si>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</si>
  <si>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</si>
  <si>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</si>
  <si>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</si>
  <si>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</si>
  <si>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</si>
  <si>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</si>
  <si>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</si>
  <si>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</si>
  <si>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</si>
  <si>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</si>
  <si>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</si>
  <si>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</si>
  <si>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</si>
  <si>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</si>
  <si>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</si>
  <si>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</si>
  <si>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</si>
  <si>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</si>
  <si>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</si>
  <si>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</si>
  <si>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</si>
  <si>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</si>
  <si>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</si>
  <si>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</si>
  <si>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</si>
  <si>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</si>
  <si>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</si>
  <si>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</si>
  <si>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</si>
  <si>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</si>
  <si>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</si>
  <si>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</si>
  <si>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</si>
  <si>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</si>
  <si>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</si>
  <si>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</si>
  <si>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</si>
  <si>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</si>
  <si>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</si>
  <si>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</si>
  <si>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</si>
  <si>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</si>
  <si>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</si>
  <si>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</si>
  <si>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</si>
  <si>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</si>
  <si>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</si>
  <si>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</si>
  <si>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</si>
  <si>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</si>
  <si>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</si>
  <si>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</si>
  <si>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</si>
  <si>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</si>
  <si>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</si>
  <si>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</si>
  <si>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</si>
  <si>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</si>
  <si>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</si>
  <si>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</si>
  <si>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</si>
  <si>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</si>
  <si>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</si>
  <si>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</si>
  <si>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</si>
  <si>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</si>
  <si>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</si>
  <si>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</si>
  <si>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</si>
  <si>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</si>
  <si>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</si>
  <si>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</si>
  <si>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</si>
  <si>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</si>
  <si>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</si>
  <si>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</si>
  <si>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</si>
  <si>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</si>
  <si>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</si>
  <si>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</si>
  <si>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</si>
  <si>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</si>
  <si>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</si>
  <si>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</si>
  <si>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</si>
  <si>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</si>
  <si>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</si>
  <si>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</si>
  <si>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</si>
  <si>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</si>
  <si>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</si>
  <si>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</si>
  <si>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</si>
  <si>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</si>
  <si>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</si>
  <si>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</si>
  <si>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</si>
  <si>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</si>
  <si>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</si>
  <si>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</si>
  <si>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</si>
  <si>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</si>
  <si>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</si>
  <si>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</si>
  <si>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</si>
  <si>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</si>
  <si>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</si>
  <si>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</si>
  <si>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</si>
  <si>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</si>
  <si>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</si>
  <si>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</si>
  <si>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</si>
  <si>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</si>
  <si>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</si>
  <si>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</si>
  <si>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</si>
  <si>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</si>
  <si>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</si>
  <si>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</si>
  <si>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</si>
  <si>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</si>
  <si>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</si>
  <si>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</si>
  <si>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</si>
  <si>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</si>
  <si>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</si>
  <si>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</si>
  <si>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</si>
  <si>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</si>
  <si>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</si>
  <si>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</si>
  <si>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</si>
  <si>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</si>
  <si>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</si>
  <si>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</si>
  <si>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</si>
  <si>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</si>
  <si>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</si>
  <si>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</si>
  <si>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</si>
  <si>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</si>
  <si>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</si>
  <si>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</si>
  <si>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</si>
  <si>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</si>
  <si>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</si>
  <si>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</si>
  <si>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</si>
  <si>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</si>
  <si>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</si>
  <si>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</si>
  <si>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</si>
  <si>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</si>
  <si>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</si>
  <si>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</si>
  <si>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</si>
  <si>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</si>
  <si>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</si>
  <si>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</si>
  <si>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</si>
  <si>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</si>
  <si>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</si>
  <si>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</si>
  <si>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</si>
  <si>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</si>
  <si>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</si>
  <si>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</si>
  <si>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</si>
  <si>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</si>
  <si>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</si>
  <si>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</si>
  <si>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</si>
  <si>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</si>
  <si>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</si>
  <si>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</si>
  <si>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</si>
  <si>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</si>
  <si>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</si>
  <si>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</si>
  <si>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</si>
  <si>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</si>
  <si>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</si>
  <si>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</si>
  <si>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</si>
  <si>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</si>
  <si>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</si>
  <si>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</si>
  <si>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</si>
  <si>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</si>
  <si>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</si>
  <si>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</si>
  <si>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</si>
  <si>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</si>
  <si>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</si>
  <si>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</si>
  <si>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</si>
  <si>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</si>
  <si>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</si>
  <si>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</si>
  <si>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</si>
  <si>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</si>
  <si>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</si>
  <si>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</si>
  <si>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</si>
  <si>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</si>
  <si>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</si>
  <si>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</si>
  <si>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</si>
  <si>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</si>
  <si>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</si>
  <si>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</si>
  <si>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</si>
  <si>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</si>
  <si>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</si>
  <si>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</si>
  <si>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</si>
  <si>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</si>
  <si>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</si>
  <si>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</si>
  <si>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</si>
  <si>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</si>
  <si>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</si>
  <si>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</si>
  <si>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</si>
  <si>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</si>
  <si>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</si>
  <si>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</si>
  <si>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</si>
  <si>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</si>
  <si>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</si>
  <si>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</si>
  <si>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</si>
  <si>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</si>
  <si>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</si>
  <si>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</si>
  <si>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</si>
  <si>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</si>
  <si>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</si>
  <si>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</si>
  <si>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</si>
  <si>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</si>
  <si>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</si>
  <si>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</si>
  <si>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</si>
  <si>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</si>
  <si>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</si>
  <si>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</si>
  <si>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</si>
  <si>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</si>
  <si>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</si>
  <si>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</si>
  <si>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</si>
  <si>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</si>
  <si>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</si>
  <si>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</si>
  <si>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</si>
  <si>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</si>
  <si>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</si>
  <si>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</si>
  <si>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</si>
  <si>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</si>
  <si>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</si>
  <si>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</si>
  <si>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</si>
  <si>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</si>
  <si>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</si>
  <si>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</si>
  <si>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</si>
  <si>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</si>
  <si>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</si>
  <si>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</si>
  <si>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</si>
  <si>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</si>
  <si>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</si>
  <si>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</si>
  <si>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</si>
  <si>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</si>
  <si>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</si>
  <si>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</si>
  <si>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</si>
  <si>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</si>
  <si>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</si>
  <si>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</si>
  <si>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</si>
  <si>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</si>
  <si>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</si>
  <si>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</si>
  <si>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</si>
  <si>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</si>
  <si>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</si>
  <si>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</si>
  <si>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</si>
  <si>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</si>
  <si>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</si>
  <si>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</si>
  <si>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</si>
  <si>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</si>
  <si>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</si>
  <si>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</si>
  <si>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</si>
  <si>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</si>
  <si>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</si>
  <si>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</si>
  <si>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</si>
  <si>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</si>
  <si>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</si>
  <si>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</si>
  <si>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</si>
  <si>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</si>
  <si>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</si>
  <si>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</si>
  <si>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</si>
  <si>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</si>
  <si>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</si>
  <si>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</si>
  <si>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</si>
  <si>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</si>
  <si>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</si>
  <si>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</si>
  <si>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</si>
  <si>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</si>
  <si>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</si>
  <si>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</si>
  <si>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</si>
  <si>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</si>
  <si>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</si>
  <si>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</si>
  <si>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</si>
  <si>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</si>
  <si>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</si>
  <si>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</si>
  <si>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</si>
  <si>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</si>
  <si>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</si>
  <si>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</si>
  <si>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</si>
  <si>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</si>
  <si>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</si>
  <si>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</si>
  <si>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</si>
  <si>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</si>
  <si>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</si>
  <si>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</si>
  <si>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</si>
  <si>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</si>
  <si>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</si>
  <si>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</si>
  <si>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</si>
  <si>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</si>
  <si>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</si>
  <si>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</si>
  <si>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</si>
  <si>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</si>
  <si>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</si>
  <si>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</si>
  <si>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</si>
  <si>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</si>
  <si>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</si>
  <si>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</si>
  <si>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</si>
  <si>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</si>
  <si>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</si>
  <si>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</si>
  <si>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</si>
  <si>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</si>
  <si>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</si>
  <si>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</si>
  <si>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</si>
  <si>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</si>
  <si>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</si>
  <si>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</si>
  <si>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</si>
  <si>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</si>
  <si>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</si>
  <si>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</si>
  <si>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</si>
  <si>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</si>
  <si>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</si>
  <si>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</si>
  <si>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</si>
  <si>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</si>
  <si>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</si>
  <si>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</si>
  <si>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</si>
  <si>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</si>
  <si>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</si>
  <si>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</si>
  <si>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</si>
  <si>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</si>
  <si>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</si>
  <si>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</si>
  <si>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</si>
  <si>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</si>
  <si>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</si>
  <si>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</si>
  <si>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</si>
  <si>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</si>
  <si>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</si>
  <si>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</si>
  <si>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</si>
  <si>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</si>
  <si>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</si>
  <si>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</si>
  <si>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</si>
  <si>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</si>
  <si>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</si>
  <si>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</si>
  <si>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</si>
  <si>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</si>
  <si>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</si>
  <si>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</si>
  <si>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</si>
  <si>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</si>
  <si>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</si>
  <si>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</si>
  <si>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</si>
  <si>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</si>
  <si>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</si>
  <si>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</si>
  <si>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</si>
  <si>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</si>
  <si>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</si>
  <si>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</si>
  <si>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</si>
  <si>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</si>
  <si>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</si>
  <si>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</si>
  <si>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</si>
  <si>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</si>
  <si>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</si>
  <si>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</si>
  <si>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</si>
  <si>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</si>
  <si>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</si>
  <si>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</si>
  <si>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</si>
  <si>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</si>
  <si>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</si>
  <si>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</si>
  <si>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</si>
  <si>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</si>
  <si>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</si>
  <si>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</si>
  <si>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</si>
  <si>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</si>
  <si>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</si>
  <si>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</si>
  <si>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</si>
  <si>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</si>
  <si>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</si>
  <si>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</si>
  <si>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</si>
  <si>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</si>
  <si>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</si>
  <si>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</si>
  <si>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</si>
  <si>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</si>
  <si>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</si>
  <si>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</si>
  <si>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</si>
  <si>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</si>
  <si>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</si>
  <si>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</si>
  <si>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</si>
  <si>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</si>
  <si>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</si>
  <si>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</si>
  <si>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</si>
  <si>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</si>
  <si>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</si>
  <si>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</si>
  <si>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</si>
  <si>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</si>
  <si>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</si>
  <si>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</si>
  <si>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</si>
  <si>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</si>
  <si>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</si>
  <si>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</si>
  <si>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</si>
  <si>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</si>
  <si>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</si>
  <si>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</si>
  <si>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</si>
  <si>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</si>
  <si>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</si>
  <si>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</si>
  <si>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</si>
  <si>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</si>
  <si>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</si>
  <si>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</si>
  <si>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</si>
  <si>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</si>
  <si>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</si>
  <si>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</si>
  <si>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</si>
  <si>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</si>
  <si>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</si>
  <si>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</si>
  <si>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</si>
  <si>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</si>
  <si>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</si>
  <si>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</si>
  <si>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</si>
  <si>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</si>
  <si>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</si>
  <si>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</si>
  <si>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</si>
  <si>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</si>
  <si>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</si>
  <si>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</si>
  <si>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</si>
  <si>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</si>
  <si>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</si>
  <si>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</si>
  <si>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</si>
  <si>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</si>
  <si>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</si>
  <si>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</si>
  <si>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</si>
  <si>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</si>
  <si>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</si>
  <si>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</si>
  <si>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</si>
  <si>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</si>
  <si>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</si>
  <si>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</si>
  <si>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</si>
  <si>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</si>
  <si>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</si>
  <si>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</si>
  <si>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</si>
  <si>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</si>
  <si>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</si>
  <si>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</si>
  <si>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</si>
  <si>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</si>
  <si>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</si>
  <si>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</si>
  <si>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</si>
  <si>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</si>
  <si>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</si>
  <si>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</si>
  <si>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</si>
  <si>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</si>
  <si>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</si>
  <si>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</si>
  <si>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</si>
  <si>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</si>
  <si>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</si>
  <si>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</si>
  <si>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</si>
  <si>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</si>
  <si>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</si>
  <si>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</si>
  <si>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</si>
  <si>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</si>
  <si>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</si>
  <si>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</si>
  <si>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</si>
  <si>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</si>
  <si>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</si>
  <si>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</si>
  <si>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</si>
  <si>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</si>
  <si>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</si>
  <si>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</si>
  <si>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</si>
  <si>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</si>
  <si>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</si>
  <si>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</si>
  <si>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</si>
  <si>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</si>
  <si>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</si>
  <si>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</si>
  <si>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</si>
  <si>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</si>
  <si>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</si>
  <si>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</si>
  <si>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</si>
  <si>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</si>
  <si>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</si>
  <si>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</si>
  <si>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</si>
  <si>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</si>
  <si>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</si>
  <si>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</si>
  <si>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</si>
  <si>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</si>
  <si>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</si>
  <si>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</si>
  <si>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</si>
  <si>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</si>
  <si>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</si>
  <si>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</si>
  <si>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</si>
  <si>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</si>
  <si>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</si>
  <si>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</si>
  <si>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</si>
  <si>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</si>
  <si>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</si>
  <si>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</si>
  <si>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</si>
  <si>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</si>
  <si>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</si>
  <si>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</si>
  <si>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</si>
  <si>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</si>
  <si>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</si>
  <si>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</si>
  <si>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</si>
  <si>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</si>
  <si>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</si>
  <si>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</si>
  <si>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</si>
  <si>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</si>
  <si>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</si>
  <si>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</si>
  <si>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</si>
  <si>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</si>
  <si>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</si>
  <si>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</si>
  <si>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</si>
  <si>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</si>
  <si>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</si>
  <si>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</si>
  <si>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</si>
  <si>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</si>
  <si>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</si>
  <si>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</si>
  <si>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</si>
  <si>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</si>
  <si>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</si>
  <si>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</si>
  <si>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</si>
  <si>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</si>
  <si>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</si>
  <si>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</si>
  <si>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</si>
  <si>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</si>
  <si>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</si>
  <si>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</si>
  <si>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</si>
  <si>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</si>
  <si>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</si>
  <si>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</si>
  <si>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</si>
  <si>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</si>
  <si>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</si>
  <si>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</si>
  <si>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</si>
  <si>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</si>
  <si>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</si>
  <si>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</si>
  <si>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</si>
  <si>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</si>
  <si>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</si>
  <si>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</si>
  <si>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</si>
  <si>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</si>
  <si>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</si>
  <si>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</si>
  <si>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</si>
  <si>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</si>
  <si>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</si>
  <si>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</si>
  <si>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</si>
  <si>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</si>
  <si>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</si>
  <si>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</si>
  <si>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</si>
  <si>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</si>
  <si>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</si>
  <si>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</si>
  <si>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</si>
  <si>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</si>
  <si>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</si>
  <si>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</si>
  <si>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</si>
  <si>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</si>
  <si>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</si>
  <si>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</si>
  <si>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</si>
  <si>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</si>
  <si>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</si>
  <si>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</si>
  <si>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</si>
  <si>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</si>
  <si>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</si>
  <si>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</si>
  <si>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</si>
  <si>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</si>
  <si>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</si>
  <si>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</si>
  <si>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</si>
  <si>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</si>
  <si>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</si>
  <si>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</si>
  <si>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</si>
  <si>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</si>
  <si>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</si>
  <si>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</si>
  <si>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</si>
  <si>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</si>
  <si>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</si>
  <si>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</si>
  <si>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</si>
  <si>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</si>
  <si>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</si>
  <si>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</si>
  <si>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</si>
  <si>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</si>
  <si>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</si>
  <si>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</si>
  <si>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</si>
  <si>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</si>
  <si>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</si>
  <si>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</si>
  <si>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</si>
  <si>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</si>
  <si>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</si>
  <si>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</si>
  <si>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</si>
  <si>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</si>
  <si>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</si>
  <si>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</si>
  <si>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</si>
  <si>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</si>
  <si>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</si>
  <si>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</si>
  <si>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</si>
  <si>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</si>
  <si>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</si>
  <si>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</si>
  <si>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</si>
  <si>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</si>
  <si>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</si>
  <si>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</si>
  <si>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</si>
  <si>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</si>
  <si>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</si>
  <si>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</si>
  <si>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</si>
  <si>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</si>
  <si>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</si>
  <si>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</si>
  <si>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</si>
  <si>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</si>
  <si>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</si>
  <si>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</si>
  <si>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</si>
  <si>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</si>
  <si>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</si>
  <si>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</si>
  <si>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</si>
  <si>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</si>
  <si>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</si>
  <si>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</si>
  <si>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</si>
  <si>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</si>
  <si>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</si>
  <si>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</si>
  <si>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</si>
  <si>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</si>
  <si>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</si>
  <si>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</si>
  <si>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</si>
  <si>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</si>
  <si>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</si>
  <si>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</si>
  <si>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</si>
  <si>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</si>
  <si>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</si>
  <si>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</si>
  <si>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</si>
  <si>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</si>
  <si>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</si>
  <si>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</si>
  <si>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</si>
  <si>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</si>
  <si>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</si>
  <si>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</si>
  <si>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</si>
  <si>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</si>
  <si>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</si>
  <si>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</si>
  <si>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</si>
  <si>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</si>
  <si>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</si>
  <si>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</si>
  <si>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</si>
  <si>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</si>
  <si>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</si>
  <si>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</si>
  <si>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</si>
  <si>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</si>
  <si>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</si>
  <si>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</si>
  <si>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</si>
  <si>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</si>
  <si>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</si>
  <si>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</si>
  <si>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</si>
  <si>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</si>
  <si>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</si>
  <si>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</si>
  <si>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</si>
  <si>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</si>
  <si>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</si>
  <si>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</si>
  <si>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</si>
  <si>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</si>
  <si>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</si>
  <si>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</si>
  <si>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</si>
  <si>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</si>
  <si>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</si>
  <si>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</si>
  <si>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</si>
  <si>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</si>
  <si>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</si>
  <si>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</si>
  <si>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</si>
  <si>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</si>
  <si>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</si>
  <si>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</si>
  <si>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</si>
  <si>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</si>
  <si>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</si>
  <si>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</si>
  <si>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</si>
  <si>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</si>
  <si>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</si>
  <si>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</si>
  <si>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</si>
  <si>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</si>
  <si>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</si>
  <si>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</si>
  <si>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</si>
  <si>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</si>
  <si>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</si>
  <si>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</si>
  <si>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</si>
  <si>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</si>
  <si>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</si>
  <si>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</si>
  <si>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</si>
  <si>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</si>
  <si>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</si>
  <si>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</si>
  <si>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</si>
  <si>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</si>
  <si>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</si>
  <si>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</si>
  <si>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</si>
  <si>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</si>
  <si>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</si>
  <si>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</si>
  <si>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</si>
  <si>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</si>
  <si>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</si>
  <si>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</si>
  <si>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</si>
  <si>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</si>
  <si>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</si>
  <si>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</si>
  <si>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</si>
  <si>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</si>
  <si>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</si>
  <si>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</si>
  <si>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</si>
  <si>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</si>
  <si>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</si>
  <si>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</si>
  <si>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</si>
  <si>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</si>
  <si>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</si>
  <si>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</si>
  <si>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</si>
  <si>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</si>
  <si>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</si>
  <si>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</si>
  <si>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</si>
  <si>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</si>
  <si>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</si>
  <si>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</si>
  <si>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</si>
  <si>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</si>
  <si>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</si>
  <si>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</si>
  <si>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</si>
  <si>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</si>
  <si>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</si>
  <si>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</si>
  <si>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</si>
  <si>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</si>
  <si>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</si>
  <si>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</si>
  <si>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</si>
  <si>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</si>
  <si>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</si>
  <si>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</si>
  <si>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</si>
  <si>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</si>
  <si>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</si>
  <si>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</si>
  <si>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</si>
  <si>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</si>
  <si>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</si>
  <si>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</si>
  <si>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</si>
  <si>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</si>
  <si>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</si>
  <si>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</si>
  <si>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</si>
  <si>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</si>
  <si>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</si>
  <si>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</si>
  <si>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</si>
  <si>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</si>
  <si>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</si>
  <si>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</si>
  <si>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</si>
  <si>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</si>
  <si>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</si>
  <si>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</si>
  <si>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</si>
  <si>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</si>
  <si>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</si>
  <si>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</si>
  <si>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</si>
  <si>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</si>
  <si>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</si>
  <si>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</si>
  <si>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</si>
  <si>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</si>
  <si>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</si>
  <si>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</si>
  <si>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</si>
  <si>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</si>
  <si>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</si>
  <si>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</si>
  <si>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</si>
  <si>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</si>
  <si>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</si>
  <si>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</si>
  <si>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</si>
  <si>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</si>
  <si>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</si>
  <si>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</si>
  <si>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</si>
  <si>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</si>
  <si>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</si>
  <si>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</si>
  <si>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</si>
  <si>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</si>
  <si>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</si>
  <si>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</si>
  <si>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</si>
  <si>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</si>
  <si>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</si>
  <si>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</si>
  <si>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</si>
  <si>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</si>
  <si>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</si>
  <si>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</si>
  <si>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</si>
  <si>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</si>
  <si>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</si>
  <si>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</si>
  <si>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</si>
  <si>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</si>
  <si>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</si>
  <si>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</si>
  <si>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</si>
  <si>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</si>
  <si>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</si>
  <si>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</si>
  <si>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</si>
  <si>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</si>
  <si>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</si>
  <si>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</si>
  <si>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</si>
  <si>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</si>
  <si>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</si>
  <si>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</si>
  <si>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</si>
  <si>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</si>
  <si>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</si>
  <si>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</si>
  <si>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</si>
  <si>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</si>
  <si>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</si>
  <si>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</si>
  <si>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</si>
  <si>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</si>
  <si>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</si>
  <si>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</si>
  <si>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</si>
  <si>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</si>
  <si>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</si>
  <si>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</si>
  <si>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</si>
  <si>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</si>
  <si>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</si>
  <si>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</si>
  <si>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</si>
  <si>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</si>
  <si>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</si>
  <si>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</si>
  <si>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</si>
  <si>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</si>
  <si>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</si>
  <si>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</si>
  <si>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</si>
  <si>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</si>
  <si>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</si>
  <si>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</si>
  <si>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</si>
  <si>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</si>
  <si>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</si>
  <si>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</si>
  <si>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</si>
  <si>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</si>
  <si>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</si>
  <si>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</si>
  <si>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</si>
  <si>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</si>
  <si>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</si>
  <si>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</si>
  <si>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</si>
  <si>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</si>
  <si>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</si>
  <si>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</si>
  <si>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</si>
  <si>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</si>
  <si>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</si>
  <si>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</si>
  <si>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</si>
  <si>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</si>
  <si>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</si>
  <si>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</si>
  <si>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</si>
  <si>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</si>
  <si>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</si>
  <si>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</si>
  <si>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</si>
  <si>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</si>
  <si>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</si>
  <si>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</si>
  <si>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</si>
  <si>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</si>
  <si>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</si>
  <si>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</si>
  <si>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</si>
  <si>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</si>
  <si>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</si>
  <si>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</si>
  <si>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</si>
  <si>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</si>
  <si>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</si>
  <si>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</si>
  <si>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</si>
  <si>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</si>
  <si>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</si>
  <si>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</si>
  <si>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</si>
  <si>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</si>
  <si>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</si>
  <si>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</si>
  <si>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</si>
  <si>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</si>
  <si>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</si>
  <si>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</si>
  <si>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</si>
  <si>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</si>
  <si>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</si>
  <si>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</si>
  <si>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</si>
  <si>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</si>
  <si>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</si>
  <si>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</si>
  <si>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</si>
  <si>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</si>
  <si>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</si>
  <si>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</si>
  <si>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</si>
  <si>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</si>
  <si>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</si>
  <si>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</si>
  <si>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</si>
  <si>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</si>
  <si>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</si>
  <si>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</si>
  <si>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</si>
  <si>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</si>
  <si>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</si>
  <si>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</si>
  <si>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</si>
  <si>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</si>
  <si>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</si>
  <si>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</si>
  <si>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</si>
  <si>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</si>
  <si>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</si>
  <si>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</si>
  <si>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</si>
  <si>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</si>
  <si>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</si>
  <si>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</si>
  <si>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</si>
  <si>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</si>
  <si>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</si>
  <si>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</si>
  <si>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</si>
  <si>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</si>
  <si>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</si>
  <si>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</si>
  <si>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</si>
  <si>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</si>
  <si>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</si>
  <si>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</si>
  <si>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</si>
  <si>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</si>
  <si>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</si>
  <si>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</si>
  <si>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</si>
  <si>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</si>
  <si>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</si>
  <si>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</si>
  <si>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</si>
  <si>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</si>
  <si>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</si>
  <si>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</si>
  <si>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</si>
  <si>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</si>
  <si>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</si>
  <si>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</si>
  <si>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</si>
  <si>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</si>
  <si>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</si>
  <si>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</si>
  <si>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</si>
  <si>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</si>
  <si>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</si>
  <si>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</si>
  <si>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</si>
  <si>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</si>
  <si>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</si>
  <si>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</si>
  <si>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</si>
  <si>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</si>
  <si>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</si>
  <si>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</si>
  <si>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</si>
  <si>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</si>
  <si>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</si>
  <si>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</si>
  <si>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</si>
  <si>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</si>
  <si>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</si>
  <si>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</si>
  <si>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</si>
  <si>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</si>
  <si>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</si>
  <si>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</si>
  <si>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</si>
  <si>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</si>
  <si>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</si>
  <si>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</si>
  <si>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</si>
  <si>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</si>
  <si>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</si>
  <si>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</si>
  <si>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</si>
  <si>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</si>
  <si>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</si>
  <si>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</si>
  <si>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</si>
  <si>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</si>
  <si>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</si>
  <si>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</si>
  <si>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</si>
  <si>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</si>
  <si>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</si>
  <si>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</si>
  <si>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</si>
  <si>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</si>
  <si>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</si>
  <si>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</si>
  <si>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</si>
  <si>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</si>
  <si>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</si>
  <si>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</si>
  <si>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</si>
  <si>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</si>
  <si>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</si>
  <si>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</si>
  <si>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</si>
  <si>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</si>
  <si>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</si>
  <si>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</si>
  <si>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</si>
  <si>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</si>
  <si>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</si>
  <si>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</si>
  <si>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</si>
  <si>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</si>
  <si>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</si>
  <si>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</si>
  <si>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</si>
  <si>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</si>
  <si>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</si>
  <si>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</si>
  <si>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</si>
  <si>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</si>
  <si>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</si>
  <si>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</si>
  <si>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</si>
  <si>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</si>
  <si>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</si>
  <si>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</si>
  <si>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</si>
  <si>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</si>
  <si>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</si>
  <si>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</si>
  <si>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</si>
  <si>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</si>
  <si>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</si>
  <si>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</si>
  <si>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</si>
  <si>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</si>
  <si>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</si>
  <si>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</si>
  <si>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</si>
  <si>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</si>
  <si>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</si>
  <si>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</si>
  <si>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</si>
  <si>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</si>
  <si>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</si>
  <si>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</si>
  <si>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</si>
  <si>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</si>
  <si>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</si>
  <si>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</si>
  <si>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</si>
  <si>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</si>
  <si>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</si>
  <si>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</si>
  <si>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</si>
  <si>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</si>
  <si>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</si>
  <si>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</si>
  <si>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</si>
  <si>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</si>
  <si>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</si>
  <si>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</si>
  <si>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</si>
  <si>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</si>
  <si>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</si>
  <si>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</si>
  <si>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</si>
  <si>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</si>
  <si>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</si>
  <si>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</si>
  <si>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</si>
  <si>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</si>
  <si>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</si>
  <si>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</si>
  <si>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</si>
  <si>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</si>
  <si>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</si>
  <si>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</si>
  <si>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</si>
  <si>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</si>
  <si>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</si>
  <si>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</si>
  <si>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</si>
  <si>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</si>
  <si>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</si>
  <si>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</si>
  <si>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</si>
  <si>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</si>
  <si>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</si>
  <si>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</si>
  <si>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</si>
  <si>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</si>
  <si>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</si>
  <si>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</si>
  <si>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</si>
  <si>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</si>
  <si>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</si>
  <si>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</si>
  <si>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</si>
  <si>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</si>
  <si>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</si>
  <si>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</si>
  <si>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</si>
  <si>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</si>
  <si>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</si>
  <si>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</si>
  <si>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</si>
  <si>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</si>
  <si>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</si>
  <si>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</si>
  <si>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</si>
  <si>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</si>
  <si>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</si>
  <si>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</si>
  <si>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</si>
  <si>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</si>
  <si>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</si>
  <si>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</si>
  <si>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</si>
  <si>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</si>
  <si>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</si>
  <si>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</si>
  <si>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</si>
  <si>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</si>
  <si>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</si>
  <si>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</si>
  <si>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</si>
  <si>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</si>
  <si>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</si>
  <si>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</si>
  <si>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</si>
  <si>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</si>
  <si>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</si>
  <si>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</si>
  <si>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</si>
  <si>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</si>
  <si>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</si>
  <si>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</si>
  <si>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</si>
  <si>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</si>
  <si>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</si>
  <si>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</si>
  <si>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</si>
  <si>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</si>
  <si>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</si>
  <si>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</si>
  <si>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</si>
  <si>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</si>
  <si>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</si>
  <si>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</si>
  <si>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</si>
  <si>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</si>
  <si>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</si>
  <si>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</si>
  <si>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</si>
  <si>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</si>
  <si>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</si>
  <si>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</si>
  <si>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</si>
  <si>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</si>
  <si>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</si>
  <si>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</si>
  <si>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</si>
  <si>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</si>
  <si>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</si>
  <si>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</si>
  <si>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</si>
  <si>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</si>
  <si>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</si>
  <si>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</si>
  <si>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</si>
  <si>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</si>
  <si>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</si>
  <si>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</si>
  <si>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</si>
  <si>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</si>
  <si>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</si>
  <si>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</si>
  <si>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</si>
  <si>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</si>
  <si>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</si>
  <si>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</si>
  <si>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</si>
  <si>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</si>
  <si>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</si>
  <si>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</si>
  <si>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</si>
  <si>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</si>
  <si>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</si>
  <si>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</si>
  <si>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</si>
  <si>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</si>
  <si>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</si>
  <si>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</si>
  <si>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</si>
  <si>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</si>
  <si>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</si>
  <si>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</si>
  <si>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</si>
  <si>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</si>
  <si>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</si>
  <si>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</si>
  <si>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</si>
  <si>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</si>
  <si>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</si>
  <si>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</si>
  <si>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</si>
  <si>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</si>
  <si>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</si>
  <si>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</si>
  <si>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</si>
  <si>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</si>
  <si>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</si>
  <si>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</si>
  <si>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</si>
  <si>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</si>
  <si>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</si>
  <si>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</si>
  <si>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</si>
  <si>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</si>
  <si>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</si>
  <si>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</si>
  <si>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</si>
  <si>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</si>
  <si>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</si>
  <si>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</si>
  <si>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</si>
  <si>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</si>
  <si>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</si>
  <si>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</si>
  <si>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</si>
  <si>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</si>
  <si>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</si>
  <si>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</si>
  <si>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</si>
  <si>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</si>
  <si>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</si>
  <si>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</si>
  <si>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</si>
  <si>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</si>
  <si>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</si>
  <si>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</si>
  <si>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</si>
  <si>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</si>
  <si>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</si>
  <si>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</si>
  <si>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</si>
  <si>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</si>
  <si>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</si>
  <si>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</si>
  <si>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</si>
  <si>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</si>
  <si>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</si>
  <si>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</si>
  <si>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</si>
  <si>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</si>
  <si>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</si>
  <si>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</si>
  <si>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</si>
  <si>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</si>
  <si>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</si>
  <si>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</si>
  <si>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</si>
  <si>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</si>
  <si>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</si>
  <si>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</si>
  <si>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</si>
  <si>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</si>
  <si>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</si>
  <si>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</si>
  <si>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</si>
  <si>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</si>
  <si>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</si>
  <si>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</si>
  <si>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</si>
  <si>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</si>
  <si>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</si>
  <si>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</si>
  <si>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</si>
  <si>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</si>
  <si>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</si>
  <si>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</si>
  <si>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</si>
  <si>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</si>
  <si>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</si>
  <si>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</si>
  <si>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</si>
  <si>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</si>
  <si>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</si>
  <si>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</si>
  <si>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</si>
  <si>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</si>
  <si>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</si>
  <si>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</si>
  <si>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</si>
  <si>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</si>
  <si>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</si>
  <si>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</si>
  <si>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</si>
  <si>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</si>
  <si>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</si>
  <si>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</si>
  <si>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</si>
  <si>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</si>
  <si>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</si>
  <si>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</si>
  <si>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</si>
  <si>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</si>
  <si>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</si>
  <si>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</si>
  <si>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</si>
  <si>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</si>
  <si>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</si>
  <si>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</si>
  <si>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</si>
  <si>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</si>
  <si>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</si>
  <si>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</si>
  <si>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</si>
  <si>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</si>
  <si>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</si>
  <si>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</si>
  <si>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</si>
  <si>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</si>
  <si>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</si>
  <si>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</si>
  <si>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</si>
  <si>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</si>
  <si>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</si>
  <si>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</si>
  <si>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</si>
  <si>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</si>
  <si>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</si>
  <si>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</si>
  <si>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</si>
  <si>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</si>
  <si>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</si>
  <si>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</si>
  <si>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</si>
  <si>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</si>
  <si>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</si>
  <si>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</si>
  <si>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</si>
  <si>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</si>
  <si>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</si>
  <si>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</si>
  <si>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</si>
  <si>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</si>
  <si>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</si>
  <si>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</si>
  <si>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</si>
  <si>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</si>
  <si>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</si>
  <si>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</si>
  <si>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</si>
  <si>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</si>
  <si>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</si>
  <si>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</si>
  <si>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</si>
  <si>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</si>
  <si>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</si>
  <si>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</si>
  <si>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</si>
  <si>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</si>
  <si>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</si>
  <si>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</si>
  <si>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</si>
  <si>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</si>
  <si>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</si>
  <si>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</si>
  <si>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</si>
  <si>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</si>
  <si>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</si>
  <si>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</si>
  <si>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</si>
  <si>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</si>
  <si>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</si>
  <si>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</si>
  <si>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</si>
  <si>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</si>
  <si>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</si>
  <si>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</si>
  <si>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</si>
  <si>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</si>
  <si>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</si>
  <si>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</si>
  <si>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</si>
  <si>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</si>
  <si>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</si>
  <si>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</si>
  <si>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</si>
  <si>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</si>
  <si>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</si>
  <si>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</si>
  <si>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</si>
  <si>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</si>
  <si>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</si>
  <si>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</si>
  <si>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</si>
  <si>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</si>
  <si>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</si>
  <si>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</si>
  <si>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</si>
  <si>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</si>
  <si>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</si>
  <si>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</si>
  <si>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</si>
  <si>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</si>
  <si>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</si>
  <si>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</si>
  <si>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</si>
  <si>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</si>
  <si>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</si>
  <si>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</si>
  <si>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</si>
  <si>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</si>
  <si>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</si>
  <si>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</si>
  <si>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</si>
  <si>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</si>
  <si>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</si>
  <si>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</si>
  <si>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</si>
  <si>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</si>
  <si>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</si>
  <si>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</si>
  <si>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</si>
  <si>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</si>
  <si>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</si>
  <si>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</si>
  <si>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</si>
  <si>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</si>
  <si>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</si>
  <si>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</si>
  <si>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</si>
  <si>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</si>
  <si>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</si>
  <si>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</si>
  <si>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</si>
  <si>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</si>
  <si>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</si>
  <si>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</si>
  <si>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</si>
  <si>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</si>
  <si>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</si>
  <si>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</si>
  <si>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</si>
  <si>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</si>
  <si>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</si>
  <si>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</si>
  <si>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</si>
  <si>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</si>
  <si>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</si>
  <si>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</si>
  <si>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</si>
  <si>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</si>
  <si>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</si>
  <si>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</si>
  <si>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</si>
  <si>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</si>
  <si>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</si>
  <si>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</si>
  <si>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</si>
  <si>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</si>
  <si>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</si>
  <si>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</si>
  <si>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</si>
  <si>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</si>
  <si>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</si>
  <si>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</si>
  <si>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</si>
  <si>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</si>
  <si>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</si>
  <si>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</si>
  <si>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</si>
  <si>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</si>
  <si>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</si>
  <si>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</si>
  <si>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</si>
  <si>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</si>
  <si>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</si>
  <si>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</si>
  <si>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</si>
  <si>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</si>
  <si>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</si>
  <si>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</si>
  <si>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</si>
  <si>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</si>
  <si>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</si>
  <si>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</si>
  <si>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</si>
  <si>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</si>
  <si>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</si>
  <si>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</si>
  <si>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</si>
  <si>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</si>
  <si>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</si>
  <si>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</si>
  <si>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</si>
  <si>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</si>
  <si>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</si>
  <si>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</si>
  <si>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</si>
  <si>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</si>
  <si>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</si>
  <si>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</si>
  <si>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</si>
  <si>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</si>
  <si>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</si>
  <si>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</si>
  <si>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</si>
  <si>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</si>
  <si>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</si>
  <si>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</si>
  <si>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</si>
  <si>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</si>
  <si>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</si>
  <si>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</si>
  <si>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</si>
  <si>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</si>
  <si>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</si>
  <si>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</si>
  <si>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</si>
  <si>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</si>
  <si>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</si>
  <si>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</si>
  <si>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</si>
  <si>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</si>
  <si>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</si>
  <si>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</si>
  <si>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</si>
  <si>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</si>
  <si>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</si>
  <si>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</si>
  <si>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</si>
  <si>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</si>
  <si>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</si>
  <si>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</si>
  <si>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</si>
  <si>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</si>
  <si>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</si>
  <si>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</si>
  <si>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</si>
  <si>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</si>
  <si>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</si>
  <si>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</si>
  <si>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</si>
  <si>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</si>
  <si>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</si>
  <si>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</si>
  <si>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</si>
  <si>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</si>
  <si>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</si>
  <si>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</si>
  <si>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</si>
  <si>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</si>
  <si>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</si>
  <si>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</si>
  <si>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</si>
  <si>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</si>
  <si>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</si>
  <si>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</si>
  <si>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</si>
  <si>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</si>
  <si>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</si>
  <si>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</si>
  <si>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</si>
  <si>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</si>
  <si>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</si>
  <si>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</si>
  <si>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</si>
  <si>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</si>
  <si>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</si>
  <si>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</si>
  <si>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</si>
  <si>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</si>
  <si>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</si>
  <si>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</si>
  <si>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</si>
  <si>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</si>
  <si>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</si>
  <si>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</si>
  <si>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</si>
  <si>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</si>
  <si>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</si>
  <si>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</si>
  <si>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</si>
  <si>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</si>
  <si>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</si>
  <si>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</si>
  <si>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</si>
  <si>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</si>
  <si>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</si>
  <si>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</si>
  <si>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</si>
  <si>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</si>
  <si>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</si>
  <si>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</si>
  <si>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</si>
  <si>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</si>
  <si>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</si>
  <si>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</si>
  <si>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</si>
  <si>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</si>
  <si>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</si>
  <si>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</si>
  <si>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</si>
  <si>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</si>
  <si>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</si>
  <si>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</si>
  <si>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</si>
  <si>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</si>
  <si>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</si>
  <si>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</si>
  <si>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</si>
  <si>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</si>
  <si>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</si>
  <si>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</si>
  <si>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</si>
  <si>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</si>
  <si>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</si>
  <si>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</si>
  <si>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</si>
  <si>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</si>
  <si>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</si>
  <si>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</si>
  <si>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</si>
  <si>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</si>
  <si>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</si>
  <si>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</si>
  <si>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</si>
  <si>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</si>
  <si>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</si>
  <si>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</si>
  <si>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</si>
  <si>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</si>
  <si>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</si>
  <si>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</si>
  <si>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</si>
  <si>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</si>
  <si>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</si>
  <si>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</si>
  <si>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</si>
  <si>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</si>
  <si>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</si>
  <si>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</si>
  <si>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</si>
  <si>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</si>
  <si>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</si>
  <si>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</si>
  <si>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</si>
  <si>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</si>
  <si>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</si>
  <si>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</si>
  <si>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</si>
  <si>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</si>
  <si>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</si>
  <si>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</si>
  <si>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</si>
  <si>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</si>
  <si>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</si>
  <si>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</si>
  <si>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</si>
  <si>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</si>
  <si>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</si>
  <si>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</si>
  <si>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</si>
  <si>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</si>
  <si>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</si>
  <si>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</si>
  <si>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</si>
  <si>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</si>
  <si>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</si>
  <si>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</si>
  <si>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</si>
  <si>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</si>
  <si>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</si>
  <si>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</si>
  <si>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</si>
  <si>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</si>
  <si>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</si>
  <si>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</si>
  <si>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</si>
  <si>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</si>
  <si>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</si>
  <si>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</si>
  <si>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</si>
  <si>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</si>
  <si>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</si>
  <si>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</si>
  <si>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</si>
  <si>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</si>
  <si>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</si>
  <si>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</si>
  <si>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</si>
  <si>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</si>
  <si>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</si>
  <si>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</si>
  <si>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</si>
  <si>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</si>
  <si>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</si>
  <si>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</si>
  <si>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</si>
  <si>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</si>
  <si>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</si>
  <si>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</si>
  <si>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</si>
  <si>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</si>
  <si>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</si>
  <si>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</si>
  <si>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</si>
  <si>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</si>
  <si>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</si>
  <si>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</si>
  <si>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</si>
  <si>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</si>
  <si>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</si>
  <si>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</si>
  <si>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</si>
  <si>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</si>
  <si>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</si>
  <si>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</si>
  <si>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</si>
  <si>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</si>
  <si>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</si>
  <si>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</si>
  <si>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</si>
  <si>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</si>
  <si>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</si>
  <si>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</si>
  <si>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</si>
  <si>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</si>
  <si>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</si>
  <si>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</si>
  <si>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</si>
  <si>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</si>
  <si>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</si>
  <si>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</si>
  <si>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</si>
  <si>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</si>
  <si>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</si>
  <si>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</si>
  <si>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</si>
  <si>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</si>
  <si>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</si>
  <si>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</si>
  <si>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</si>
  <si>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</si>
  <si>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</si>
  <si>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</si>
  <si>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</si>
  <si>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</si>
  <si>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</si>
  <si>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</si>
  <si>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</si>
  <si>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</si>
  <si>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</si>
  <si>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</si>
  <si>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</si>
  <si>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</si>
  <si>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</si>
  <si>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</si>
  <si>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</si>
  <si>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</si>
  <si>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</si>
  <si>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</si>
  <si>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</si>
  <si>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</si>
  <si>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</si>
  <si>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</si>
  <si>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</si>
  <si>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</si>
  <si>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</si>
  <si>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</si>
  <si>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</si>
  <si>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</si>
  <si>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</si>
  <si>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</si>
  <si>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</si>
  <si>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</si>
  <si>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</si>
  <si>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</si>
  <si>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</si>
  <si>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</si>
  <si>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</si>
  <si>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</si>
  <si>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</si>
  <si>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</si>
  <si>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</si>
  <si>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</si>
  <si>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</si>
  <si>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</si>
  <si>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</si>
  <si>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</si>
  <si>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</si>
  <si>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</si>
  <si>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</si>
  <si>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</si>
  <si>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</si>
  <si>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</si>
  <si>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</si>
  <si>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</si>
  <si>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</si>
  <si>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</si>
  <si>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</si>
  <si>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</si>
  <si>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</si>
  <si>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</si>
  <si>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</si>
  <si>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</si>
  <si>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</si>
  <si>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</si>
  <si>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</si>
  <si>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</si>
  <si>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</si>
  <si>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</si>
  <si>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</si>
  <si>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</si>
  <si>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</si>
  <si>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</si>
  <si>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</si>
  <si>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</si>
  <si>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</si>
  <si>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</si>
  <si>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</si>
  <si>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</si>
  <si>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</si>
  <si>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</si>
  <si>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</si>
  <si>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</si>
  <si>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</si>
  <si>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</si>
  <si>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</si>
  <si>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</si>
  <si>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</si>
  <si>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</si>
  <si>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</si>
  <si>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</si>
  <si>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</si>
  <si>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</si>
  <si>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</si>
  <si>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</si>
  <si>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</si>
  <si>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</si>
  <si>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</si>
  <si>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</si>
  <si>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</si>
  <si>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</si>
  <si>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</si>
  <si>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</si>
  <si>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</si>
  <si>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</si>
  <si>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</si>
  <si>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</si>
  <si>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</si>
  <si>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</si>
  <si>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</si>
  <si>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</si>
  <si>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</si>
  <si>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</si>
  <si>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</si>
  <si>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</si>
  <si>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</si>
  <si>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</si>
  <si>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</si>
  <si>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</si>
  <si>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</si>
  <si>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</si>
  <si>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</si>
  <si>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</si>
  <si>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</si>
  <si>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</si>
  <si>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</si>
  <si>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</si>
  <si>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</si>
  <si>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</si>
  <si>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</si>
  <si>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</si>
  <si>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</si>
  <si>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</si>
  <si>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</si>
  <si>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</si>
  <si>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</si>
  <si>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</si>
  <si>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</si>
  <si>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</si>
  <si>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</si>
  <si>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</si>
  <si>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</si>
  <si>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</si>
  <si>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</si>
  <si>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</si>
  <si>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</si>
  <si>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</si>
  <si>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</si>
  <si>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</si>
  <si>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</si>
  <si>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</si>
  <si>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</si>
  <si>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</si>
  <si>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</si>
  <si>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</si>
  <si>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</si>
  <si>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</si>
  <si>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</si>
  <si>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</si>
  <si>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</si>
  <si>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</si>
  <si>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</si>
  <si>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</si>
  <si>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</si>
  <si>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</si>
  <si>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</si>
  <si>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</si>
  <si>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</si>
  <si>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</si>
  <si>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</si>
  <si>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</si>
  <si>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</si>
  <si>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</si>
  <si>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</si>
  <si>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</si>
  <si>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</si>
  <si>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</si>
  <si>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</si>
  <si>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</si>
  <si>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</si>
  <si>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</si>
  <si>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</si>
  <si>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</si>
  <si>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</si>
  <si>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</si>
  <si>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</si>
  <si>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</si>
  <si>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</si>
  <si>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</si>
  <si>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</si>
  <si>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</si>
  <si>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</si>
  <si>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</si>
  <si>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</si>
  <si>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</si>
  <si>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</si>
  <si>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</si>
  <si>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</si>
  <si>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</si>
  <si>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</si>
  <si>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</si>
  <si>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</si>
  <si>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</si>
  <si>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</si>
  <si>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</si>
  <si>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</si>
  <si>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</si>
  <si>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</si>
  <si>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</si>
  <si>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</si>
  <si>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</si>
  <si>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</si>
  <si>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</si>
  <si>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</si>
  <si>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</si>
  <si>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</si>
  <si>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</si>
  <si>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</si>
  <si>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</si>
  <si>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</si>
  <si>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</si>
  <si>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</si>
  <si>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</si>
  <si>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</si>
  <si>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</si>
  <si>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</si>
  <si>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</si>
  <si>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</si>
  <si>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</si>
  <si>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</si>
  <si>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</si>
  <si>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</si>
  <si>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</si>
  <si>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</si>
  <si>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</si>
  <si>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</si>
  <si>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</si>
  <si>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</si>
  <si>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</si>
  <si>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</si>
  <si>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</si>
  <si>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</si>
  <si>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</si>
  <si>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</si>
  <si>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</si>
  <si>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</si>
  <si>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</si>
  <si>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</si>
  <si>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</si>
  <si>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</si>
  <si>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</si>
  <si>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</si>
  <si>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</si>
  <si>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</si>
  <si>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</si>
  <si>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</si>
  <si>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</si>
  <si>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</si>
  <si>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</si>
  <si>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</si>
  <si>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</si>
  <si>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</si>
  <si>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</si>
  <si>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</si>
  <si>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</si>
  <si>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</si>
  <si>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</si>
  <si>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</si>
  <si>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</si>
  <si>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</si>
  <si>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</si>
  <si>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</si>
  <si>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</si>
  <si>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</si>
  <si>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</si>
  <si>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</si>
  <si>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</si>
  <si>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</si>
  <si>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</si>
  <si>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</si>
  <si>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</si>
  <si>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</si>
  <si>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</si>
  <si>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</si>
  <si>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</si>
  <si>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</si>
  <si>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</si>
  <si>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</si>
  <si>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</si>
  <si>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</si>
  <si>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</si>
  <si>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</si>
  <si>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</si>
  <si>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</si>
  <si>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</si>
  <si>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</si>
  <si>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</si>
  <si>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</si>
  <si>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</si>
  <si>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</si>
  <si>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</si>
  <si>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</si>
  <si>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</si>
  <si>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</si>
  <si>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</si>
  <si>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</si>
  <si>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</si>
  <si>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</si>
  <si>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</si>
  <si>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</si>
  <si>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</si>
  <si>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</si>
  <si>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</si>
  <si>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</si>
  <si>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</si>
  <si>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</si>
  <si>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</si>
  <si>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</si>
  <si>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</si>
  <si>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</si>
  <si>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</si>
  <si>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</si>
  <si>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</si>
  <si>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</si>
  <si>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</si>
  <si>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</si>
  <si>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</si>
  <si>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</si>
  <si>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</si>
  <si>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</si>
  <si>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</si>
  <si>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</si>
  <si>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</si>
  <si>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</si>
  <si>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</si>
  <si>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</si>
  <si>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</si>
  <si>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</si>
  <si>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</si>
  <si>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</si>
  <si>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</si>
  <si>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</si>
  <si>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</si>
  <si>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</si>
  <si>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</si>
  <si>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</si>
  <si>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</si>
  <si>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</si>
  <si>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</si>
  <si>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</si>
  <si>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</si>
  <si>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</si>
  <si>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</si>
  <si>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</si>
  <si>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</si>
  <si>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</si>
  <si>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</si>
  <si>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</si>
  <si>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</si>
  <si>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</si>
  <si>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</si>
  <si>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</si>
  <si>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</si>
  <si>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</si>
  <si>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</si>
  <si>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</si>
  <si>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</si>
  <si>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</si>
  <si>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</si>
  <si>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</si>
  <si>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</si>
  <si>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</si>
  <si>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</si>
  <si>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</si>
  <si>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</si>
  <si>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</si>
  <si>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</si>
  <si>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</si>
  <si>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</si>
  <si>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</si>
  <si>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</si>
  <si>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</si>
  <si>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</si>
  <si>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</si>
  <si>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</si>
  <si>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</si>
  <si>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</si>
  <si>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</si>
  <si>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</si>
  <si>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</si>
  <si>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</si>
  <si>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</si>
  <si>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</si>
  <si>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</si>
  <si>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</si>
  <si>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</si>
  <si>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</si>
  <si>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</si>
  <si>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</si>
  <si>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</si>
  <si>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</si>
  <si>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</si>
  <si>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</si>
  <si>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</si>
  <si>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</si>
  <si>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</si>
  <si>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</si>
  <si>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</si>
  <si>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</si>
  <si>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</si>
  <si>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</si>
  <si>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</si>
  <si>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</si>
  <si>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</si>
  <si>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</si>
  <si>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</si>
  <si>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</si>
  <si>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</si>
  <si>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</si>
  <si>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</si>
  <si>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</si>
  <si>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</si>
  <si>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</si>
  <si>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</si>
  <si>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</si>
  <si>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</si>
  <si>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</si>
  <si>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</si>
  <si>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</si>
  <si>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</si>
  <si>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</si>
  <si>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</si>
  <si>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</si>
  <si>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</si>
  <si>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</si>
  <si>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</si>
  <si>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</si>
  <si>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</si>
  <si>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</si>
  <si>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</si>
  <si>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</si>
  <si>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</si>
  <si>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</si>
  <si>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</si>
  <si>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</si>
  <si>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</si>
  <si>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</si>
  <si>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</si>
  <si>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</si>
  <si>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</si>
  <si>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</si>
  <si>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</si>
  <si>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</si>
  <si>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</si>
  <si>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</si>
  <si>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</si>
  <si>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</si>
  <si>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</si>
  <si>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</si>
  <si>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</si>
  <si>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</si>
  <si>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</si>
  <si>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</si>
  <si>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</si>
  <si>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</si>
  <si>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</si>
  <si>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</si>
  <si>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</si>
  <si>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</si>
  <si>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</si>
  <si>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</si>
  <si>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</si>
  <si>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</si>
  <si>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</si>
  <si>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</si>
  <si>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</si>
  <si>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</si>
  <si>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</si>
  <si>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</si>
  <si>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</si>
  <si>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</si>
  <si>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</si>
  <si>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</si>
  <si>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</si>
  <si>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</si>
  <si>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</si>
  <si>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</si>
  <si>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</si>
  <si>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</si>
  <si>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</si>
  <si>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</si>
  <si>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</si>
  <si>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</si>
  <si>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</si>
  <si>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</si>
  <si>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</si>
  <si>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</si>
  <si>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</si>
  <si>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</si>
  <si>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</si>
  <si>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</si>
  <si>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</si>
  <si>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</si>
  <si>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</si>
  <si>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</si>
  <si>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</si>
  <si>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</si>
  <si>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</si>
  <si>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</si>
  <si>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</si>
  <si>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</si>
  <si>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</si>
  <si>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</si>
  <si>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</si>
  <si>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</si>
  <si>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</si>
  <si>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</si>
  <si>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</si>
  <si>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</si>
  <si>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</si>
  <si>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</si>
  <si>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</si>
  <si>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</si>
  <si>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</si>
  <si>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</si>
  <si>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</si>
  <si>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</si>
  <si>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</si>
  <si>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</si>
  <si>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</si>
  <si>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</si>
  <si>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</si>
  <si>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</si>
  <si>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</si>
  <si>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</si>
  <si>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</si>
  <si>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</si>
  <si>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</si>
  <si>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</si>
  <si>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</si>
  <si>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</si>
  <si>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</si>
  <si>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</si>
  <si>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</si>
  <si>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</si>
  <si>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</si>
  <si>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</si>
  <si>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</si>
  <si>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</si>
  <si>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</si>
  <si>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</si>
  <si>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</si>
  <si>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</si>
  <si>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</si>
  <si>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</si>
  <si>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</si>
  <si>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</si>
  <si>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</si>
  <si>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</si>
  <si>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</si>
  <si>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</si>
  <si>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</si>
  <si>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</si>
  <si>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</si>
  <si>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</si>
  <si>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</si>
  <si>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</si>
  <si>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</si>
  <si>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</si>
  <si>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</si>
  <si>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</si>
  <si>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</si>
  <si>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</si>
  <si>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</si>
  <si>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</si>
  <si>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</si>
  <si>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</si>
  <si>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</si>
  <si>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</si>
  <si>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</si>
  <si>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</si>
  <si>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</si>
  <si>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</si>
  <si>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</si>
  <si>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</si>
  <si>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</si>
  <si>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</si>
  <si>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</si>
  <si>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</si>
  <si>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</si>
  <si>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</si>
  <si>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</si>
  <si>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</si>
  <si>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</si>
  <si>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</si>
  <si>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</si>
  <si>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</si>
  <si>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</si>
  <si>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</si>
  <si>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</si>
  <si>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</si>
  <si>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</si>
  <si>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</si>
  <si>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</si>
  <si>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</si>
  <si>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</si>
  <si>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</si>
  <si>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</si>
  <si>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</si>
  <si>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</si>
  <si>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</si>
  <si>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</si>
  <si>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</si>
  <si>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</si>
  <si>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</si>
  <si>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</si>
  <si>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</si>
  <si>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</si>
  <si>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</si>
  <si>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</si>
  <si>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</si>
  <si>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</si>
  <si>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</si>
  <si>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</si>
  <si>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</si>
  <si>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</si>
  <si>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</si>
  <si>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</si>
  <si>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</si>
  <si>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</si>
  <si>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</si>
  <si>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</si>
  <si>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</si>
  <si>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</si>
  <si>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</si>
  <si>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</si>
  <si>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</si>
  <si>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</si>
  <si>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</si>
  <si>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</si>
  <si>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</si>
  <si>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</si>
  <si>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</si>
  <si>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</si>
  <si>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</si>
  <si>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</si>
  <si>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</si>
  <si>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</si>
  <si>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</si>
  <si>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</si>
  <si>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</si>
  <si>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</si>
  <si>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</si>
  <si>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</si>
  <si>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</si>
  <si>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</si>
  <si>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</si>
  <si>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</si>
  <si>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</si>
  <si>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</si>
  <si>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</si>
  <si>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</si>
  <si>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</si>
  <si>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</si>
  <si>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</si>
  <si>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</si>
  <si>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</si>
  <si>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</si>
  <si>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</si>
  <si>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</si>
  <si>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</si>
  <si>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</si>
  <si>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</si>
  <si>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</si>
  <si>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</si>
  <si>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</si>
  <si>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</si>
  <si>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</si>
  <si>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</si>
  <si>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</si>
  <si>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</si>
  <si>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</si>
  <si>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</si>
  <si>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</si>
  <si>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</si>
  <si>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</si>
  <si>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</si>
  <si>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</si>
  <si>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</si>
  <si>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</si>
  <si>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</si>
  <si>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</si>
  <si>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</si>
  <si>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</si>
  <si>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</si>
  <si>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</si>
  <si>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</si>
  <si>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</si>
  <si>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</si>
  <si>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</si>
  <si>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</si>
  <si>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</si>
  <si>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</si>
  <si>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</si>
  <si>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</si>
  <si>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</si>
  <si>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</si>
  <si>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</si>
  <si>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</si>
  <si>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</si>
  <si>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</si>
  <si>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</si>
  <si>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</si>
  <si>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</si>
  <si>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</si>
  <si>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</si>
  <si>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</si>
  <si>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</si>
  <si>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</si>
  <si>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</si>
  <si>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</si>
  <si>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</si>
  <si>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</si>
  <si>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</si>
  <si>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</si>
  <si>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</si>
  <si>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</si>
  <si>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</si>
  <si>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</si>
  <si>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</si>
  <si>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</si>
  <si>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</si>
  <si>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</si>
  <si>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</si>
  <si>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</si>
  <si>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</si>
  <si>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</si>
  <si>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</si>
  <si>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</si>
  <si>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</si>
  <si>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</si>
  <si>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</si>
  <si>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</si>
  <si>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</si>
  <si>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</si>
  <si>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</si>
  <si>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</si>
  <si>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</si>
  <si>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</si>
  <si>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</si>
  <si>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</si>
  <si>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</si>
  <si>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</si>
  <si>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</si>
  <si>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</si>
  <si>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</si>
  <si>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</si>
  <si>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</si>
  <si>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</si>
  <si>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</si>
  <si>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</si>
  <si>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</si>
  <si>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</si>
  <si>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</si>
  <si>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</si>
  <si>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</si>
  <si>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</si>
  <si>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</si>
  <si>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</si>
  <si>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</si>
  <si>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</si>
  <si>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</si>
  <si>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</si>
  <si>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</si>
  <si>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</si>
  <si>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</si>
  <si>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</si>
  <si>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</si>
  <si>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</si>
  <si>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</si>
  <si>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</si>
  <si>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</si>
  <si>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</si>
  <si>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</si>
  <si>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</si>
  <si>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</si>
  <si>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</si>
  <si>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</si>
  <si>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</si>
  <si>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</si>
  <si>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</si>
  <si>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</si>
  <si>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</si>
  <si>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</si>
  <si>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</si>
  <si>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</si>
  <si>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</si>
  <si>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</si>
  <si>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</si>
  <si>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</si>
  <si>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</si>
  <si>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</si>
  <si>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</si>
  <si>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</si>
  <si>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</si>
  <si>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</si>
  <si>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</si>
  <si>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</si>
  <si>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</si>
  <si>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</si>
  <si>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</si>
  <si>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</si>
  <si>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</si>
  <si>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</si>
  <si>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</si>
  <si>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</si>
  <si>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</si>
  <si>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</si>
  <si>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</si>
  <si>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</si>
  <si>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</si>
  <si>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</si>
  <si>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</si>
  <si>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</si>
  <si>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</si>
  <si>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</si>
  <si>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</si>
  <si>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</si>
  <si>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</si>
  <si>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</si>
  <si>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</si>
  <si>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</si>
  <si>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</si>
  <si>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</si>
  <si>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</si>
  <si>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</si>
  <si>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</si>
  <si>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</si>
  <si>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</si>
  <si>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</si>
  <si>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</si>
  <si>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</si>
  <si>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</si>
  <si>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</si>
  <si>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</si>
  <si>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</si>
  <si>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</si>
  <si>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</si>
  <si>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</si>
  <si>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</si>
  <si>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</si>
  <si>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</si>
  <si>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</si>
  <si>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</si>
  <si>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</si>
  <si>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</si>
  <si>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</si>
  <si>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</si>
  <si>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</si>
  <si>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</si>
  <si>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</si>
  <si>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</si>
  <si>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</si>
  <si>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</si>
  <si>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</si>
  <si>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</si>
  <si>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</si>
  <si>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</si>
  <si>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</si>
  <si>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</si>
  <si>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</si>
  <si>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</si>
  <si>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</si>
  <si>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</si>
  <si>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</si>
  <si>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</si>
  <si>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</si>
  <si>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</si>
  <si>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</si>
  <si>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</si>
  <si>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</si>
  <si>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</si>
  <si>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</si>
  <si>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</si>
  <si>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</si>
  <si>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</si>
  <si>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</si>
  <si>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</si>
  <si>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</si>
  <si>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</si>
  <si>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</si>
  <si>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</si>
  <si>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</si>
  <si>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</si>
  <si>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</si>
  <si>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</si>
  <si>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</si>
  <si>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</si>
  <si>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</si>
  <si>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</si>
  <si>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</si>
  <si>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</si>
  <si>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</si>
  <si>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</si>
  <si>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</si>
  <si>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</si>
  <si>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</si>
  <si>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</si>
  <si>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</si>
  <si>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</si>
  <si>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</si>
  <si>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</si>
  <si>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</si>
  <si>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</si>
  <si>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</si>
  <si>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</si>
  <si>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</si>
  <si>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</si>
  <si>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</si>
  <si>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</si>
  <si>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</si>
  <si>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</si>
  <si>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</si>
  <si>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</si>
  <si>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</si>
  <si>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</si>
  <si>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</si>
  <si>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</si>
  <si>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</si>
  <si>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</si>
  <si>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</si>
  <si>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</si>
  <si>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</si>
  <si>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</si>
  <si>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</si>
  <si>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</si>
  <si>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</si>
  <si>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</si>
  <si>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</si>
  <si>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</si>
  <si>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</si>
  <si>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</si>
  <si>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</si>
  <si>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</si>
  <si>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</si>
  <si>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</si>
  <si>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</si>
  <si>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</si>
  <si>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</si>
  <si>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</si>
  <si>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</si>
  <si>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</si>
  <si>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</si>
  <si>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</si>
  <si>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</si>
  <si>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</si>
  <si>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</si>
  <si>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</si>
  <si>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</si>
  <si>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</si>
  <si>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</si>
  <si>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</si>
  <si>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</si>
  <si>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</si>
  <si>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</si>
  <si>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</si>
  <si>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</si>
  <si>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</si>
  <si>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</si>
  <si>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</si>
  <si>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</si>
  <si>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</si>
  <si>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</si>
  <si>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</si>
  <si>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</si>
  <si>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</si>
  <si>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</si>
  <si>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</si>
  <si>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</si>
  <si>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</si>
  <si>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</si>
  <si>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</si>
  <si>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</si>
  <si>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</si>
  <si>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</si>
  <si>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</si>
  <si>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</si>
  <si>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</si>
  <si>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</si>
  <si>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</si>
  <si>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</si>
  <si>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</si>
  <si>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</si>
  <si>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</si>
  <si>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</si>
  <si>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</si>
  <si>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</si>
  <si>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</si>
  <si>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</si>
  <si>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</si>
  <si>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</si>
  <si>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</si>
  <si>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</si>
  <si>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</si>
  <si>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</si>
  <si>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</si>
  <si>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</si>
  <si>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</si>
  <si>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</si>
  <si>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</si>
  <si>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</si>
  <si>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</si>
  <si>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</si>
  <si>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</si>
  <si>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</si>
  <si>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</si>
  <si>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</si>
  <si>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</si>
  <si>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</si>
  <si>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</si>
  <si>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</si>
  <si>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</si>
  <si>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</si>
  <si>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</si>
  <si>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</si>
  <si>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</si>
  <si>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</si>
  <si>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</si>
  <si>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</si>
  <si>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</si>
  <si>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</si>
  <si>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</si>
  <si>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</si>
  <si>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</si>
  <si>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</si>
  <si>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</si>
  <si>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</si>
  <si>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</si>
  <si>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</si>
  <si>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</si>
  <si>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</si>
  <si>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</si>
  <si>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</si>
  <si>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</si>
  <si>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</si>
  <si>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</si>
  <si>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</si>
  <si>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</si>
  <si>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</si>
  <si>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</si>
  <si>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</si>
  <si>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</si>
  <si>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</si>
  <si>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</si>
  <si>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</si>
  <si>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</si>
  <si>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</si>
  <si>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</si>
  <si>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</si>
  <si>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</si>
  <si>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</si>
  <si>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</si>
  <si>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</si>
  <si>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</si>
  <si>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</si>
  <si>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</si>
  <si>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</si>
  <si>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</si>
  <si>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</si>
  <si>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</si>
  <si>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</si>
  <si>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</si>
  <si>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</si>
  <si>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</si>
  <si>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</si>
  <si>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</si>
  <si>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</si>
  <si>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</si>
  <si>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</si>
  <si>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</si>
  <si>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</si>
  <si>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</si>
  <si>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</si>
  <si>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</si>
  <si>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</si>
  <si>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</si>
  <si>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</si>
  <si>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</si>
  <si>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</si>
  <si>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</si>
  <si>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</si>
  <si>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</si>
  <si>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</si>
  <si>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</si>
  <si>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</si>
  <si>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</si>
  <si>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</si>
  <si>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</si>
  <si>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</si>
  <si>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</si>
  <si>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</si>
  <si>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</si>
  <si>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</si>
  <si>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</si>
  <si>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</si>
  <si>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</si>
  <si>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</si>
  <si>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</si>
  <si>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</si>
  <si>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</si>
  <si>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</si>
  <si>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</si>
  <si>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</si>
  <si>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</si>
  <si>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</si>
  <si>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</si>
  <si>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</si>
  <si>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</si>
  <si>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</si>
  <si>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</si>
  <si>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</si>
  <si>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</si>
  <si>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</si>
  <si>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</si>
  <si>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</si>
  <si>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</si>
  <si>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</si>
  <si>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</si>
  <si>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</si>
  <si>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</si>
  <si>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</si>
  <si>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</si>
  <si>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</si>
  <si>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</si>
  <si>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</si>
  <si>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</si>
  <si>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</si>
  <si>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</si>
  <si>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</si>
  <si>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</si>
  <si>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</si>
  <si>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</si>
  <si>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</si>
  <si>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</si>
  <si>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</si>
  <si>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</si>
  <si>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</si>
  <si>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</si>
  <si>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</si>
  <si>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</si>
  <si>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</si>
  <si>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</si>
  <si>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</si>
  <si>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</si>
  <si>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</si>
  <si>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</si>
  <si>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</si>
  <si>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</si>
  <si>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</si>
  <si>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</si>
  <si>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</si>
  <si>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</si>
  <si>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</si>
  <si>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</si>
  <si>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</si>
  <si>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</si>
  <si>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</si>
  <si>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</si>
  <si>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</si>
  <si>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</si>
  <si>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</si>
  <si>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</si>
  <si>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</si>
  <si>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</si>
  <si>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</si>
  <si>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</si>
  <si>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</si>
  <si>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</si>
  <si>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</si>
  <si>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</si>
  <si>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</si>
  <si>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</si>
  <si>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</si>
  <si>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</si>
  <si>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</si>
  <si>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</si>
  <si>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</si>
  <si>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</si>
  <si>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</si>
  <si>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</si>
  <si>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</si>
  <si>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</si>
  <si>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</si>
  <si>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</si>
  <si>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</si>
  <si>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</si>
  <si>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</si>
  <si>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</si>
  <si>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</si>
  <si>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</si>
  <si>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</si>
  <si>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</si>
  <si>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</si>
  <si>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</si>
  <si>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</si>
  <si>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</si>
  <si>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</si>
  <si>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</si>
  <si>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</si>
  <si>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</si>
  <si>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</si>
  <si>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</si>
  <si>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</si>
  <si>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</si>
  <si>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</si>
  <si>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</si>
  <si>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</si>
  <si>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</si>
  <si>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</si>
  <si>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</si>
  <si>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</si>
  <si>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</si>
  <si>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</si>
  <si>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</si>
  <si>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</si>
  <si>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</si>
  <si>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</si>
  <si>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</si>
  <si>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</si>
  <si>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</si>
  <si>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</si>
  <si>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</si>
  <si>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</si>
  <si>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</si>
  <si>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</si>
  <si>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</si>
  <si>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</si>
  <si>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</si>
  <si>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</si>
  <si>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</si>
  <si>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</si>
  <si>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</si>
  <si>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</si>
  <si>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</si>
  <si>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</si>
  <si>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</si>
  <si>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</si>
  <si>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</si>
  <si>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</si>
  <si>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</si>
  <si>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</si>
  <si>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</si>
  <si>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</si>
  <si>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</si>
  <si>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</si>
  <si>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</si>
  <si>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</si>
  <si>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</si>
  <si>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</si>
  <si>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</si>
  <si>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</si>
  <si>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</si>
  <si>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</si>
  <si>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</si>
  <si>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</si>
  <si>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</si>
  <si>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</si>
  <si>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</si>
  <si>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</si>
  <si>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</si>
  <si>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</si>
  <si>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</si>
  <si>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</si>
  <si>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</si>
  <si>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</si>
  <si>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</si>
  <si>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</si>
  <si>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</si>
  <si>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</si>
  <si>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</si>
  <si>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</si>
  <si>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</si>
  <si>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</si>
  <si>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</si>
  <si>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</si>
  <si>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</si>
  <si>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</si>
  <si>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</si>
  <si>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</si>
  <si>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</si>
  <si>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</si>
  <si>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</si>
  <si>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</si>
  <si>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</si>
  <si>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</si>
  <si>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</si>
  <si>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</si>
  <si>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</si>
  <si>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</si>
  <si>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</si>
  <si>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</si>
  <si>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</si>
  <si>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</si>
  <si>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</si>
  <si>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</si>
  <si>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</si>
  <si>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</si>
  <si>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</si>
  <si>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</si>
  <si>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</si>
  <si>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</si>
  <si>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</si>
  <si>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</si>
  <si>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</si>
  <si>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</si>
  <si>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</si>
  <si>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</si>
  <si>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</si>
  <si>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</si>
  <si>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</si>
  <si>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</si>
  <si>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</si>
  <si>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</si>
  <si>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</si>
  <si>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</si>
  <si>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</si>
  <si>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</si>
  <si>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</si>
  <si>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</si>
  <si>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</si>
  <si>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</si>
  <si>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</si>
  <si>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</si>
  <si>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</si>
  <si>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</si>
  <si>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</si>
  <si>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</si>
  <si>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</si>
  <si>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</si>
  <si>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</si>
  <si>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</si>
  <si>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</si>
  <si>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</si>
  <si>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</si>
  <si>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</si>
  <si>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</si>
  <si>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</si>
  <si>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</si>
  <si>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</si>
  <si>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</si>
  <si>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</si>
  <si>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</si>
  <si>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</si>
  <si>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</si>
  <si>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</si>
  <si>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</si>
  <si>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</si>
  <si>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</si>
  <si>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</si>
  <si>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</si>
  <si>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</si>
  <si>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</si>
  <si>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</si>
  <si>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</si>
  <si>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</si>
  <si>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</si>
  <si>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</si>
  <si>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</si>
  <si>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</si>
  <si>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</si>
  <si>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</si>
  <si>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</si>
  <si>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</si>
  <si>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</si>
  <si>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</si>
  <si>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</si>
  <si>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</si>
  <si>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</si>
  <si>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</si>
  <si>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</si>
  <si>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</si>
  <si>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</si>
  <si>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</si>
  <si>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</si>
  <si>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</si>
  <si>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</si>
  <si>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</si>
  <si>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</si>
  <si>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</si>
  <si>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</si>
  <si>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</si>
  <si>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</si>
  <si>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</si>
  <si>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</si>
  <si>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</si>
  <si>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</si>
  <si>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</si>
  <si>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</si>
  <si>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</si>
  <si>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</si>
  <si>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</si>
  <si>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</si>
  <si>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</si>
  <si>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</si>
  <si>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</si>
  <si>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</si>
  <si>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</si>
  <si>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</si>
  <si>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</si>
  <si>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</si>
  <si>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</si>
  <si>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</si>
  <si>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</si>
  <si>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</si>
  <si>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</si>
  <si>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</si>
  <si>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</si>
  <si>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</si>
  <si>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</si>
  <si>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</si>
  <si>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</si>
  <si>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</si>
  <si>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</si>
  <si>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</si>
  <si>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</si>
  <si>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</si>
  <si>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</si>
  <si>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</si>
  <si>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</si>
  <si>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</si>
  <si>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</si>
  <si>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</si>
  <si>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</si>
  <si>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</si>
  <si>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</si>
  <si>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</si>
  <si>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</si>
  <si>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</si>
  <si>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</si>
  <si>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</si>
  <si>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</si>
  <si>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</si>
  <si>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</si>
  <si>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</si>
  <si>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</si>
  <si>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</si>
  <si>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</si>
  <si>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</si>
  <si>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</si>
  <si>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</si>
  <si>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</si>
  <si>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</si>
  <si>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</si>
  <si>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</si>
  <si>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</si>
  <si>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</si>
  <si>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</si>
  <si>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</si>
  <si>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</si>
  <si>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</si>
  <si>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</si>
  <si>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</si>
  <si>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</si>
  <si>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</si>
  <si>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</si>
  <si>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</si>
  <si>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</si>
  <si>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</si>
  <si>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</si>
  <si>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</si>
  <si>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</si>
  <si>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</si>
  <si>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</si>
  <si>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</si>
  <si>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</si>
  <si>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</si>
  <si>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</si>
  <si>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</si>
  <si>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</si>
  <si>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</si>
  <si>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</si>
  <si>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</si>
  <si>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</si>
  <si>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</si>
  <si>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</si>
  <si>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</si>
  <si>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</si>
  <si>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</si>
  <si>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</si>
  <si>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</si>
  <si>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</si>
  <si>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</si>
  <si>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</si>
  <si>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</si>
  <si>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</si>
  <si>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</si>
  <si>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</si>
  <si>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</si>
  <si>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</si>
  <si>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</si>
  <si>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</si>
  <si>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</si>
  <si>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</si>
  <si>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</si>
  <si>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</si>
  <si>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</si>
  <si>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</si>
  <si>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</si>
  <si>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</si>
  <si>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</si>
  <si>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</si>
  <si>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</si>
  <si>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</si>
  <si>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</si>
  <si>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</si>
  <si>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</si>
  <si>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</si>
  <si>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</si>
  <si>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</si>
  <si>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</si>
  <si>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</si>
  <si>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</si>
  <si>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</si>
  <si>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</si>
  <si>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</si>
  <si>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</si>
  <si>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</si>
  <si>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</si>
  <si>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</si>
  <si>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</si>
  <si>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</si>
  <si>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</si>
  <si>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</si>
  <si>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</si>
  <si>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</si>
  <si>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</si>
  <si>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</si>
  <si>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</si>
  <si>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</si>
  <si>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</si>
  <si>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</si>
  <si>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</si>
  <si>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</si>
  <si>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</si>
  <si>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</si>
  <si>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</si>
  <si>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</si>
  <si>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</si>
  <si>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</si>
  <si>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</si>
  <si>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</si>
  <si>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</si>
  <si>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</si>
  <si>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</si>
  <si>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</si>
  <si>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</si>
  <si>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</si>
  <si>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</si>
  <si>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</si>
  <si>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</si>
  <si>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</si>
  <si>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</si>
  <si>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</si>
  <si>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</si>
  <si>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</si>
  <si>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</si>
  <si>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</si>
  <si>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</si>
  <si>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</si>
  <si>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</si>
  <si>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</si>
  <si>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</si>
  <si>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</si>
  <si>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</si>
  <si>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</si>
  <si>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</si>
  <si>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</si>
  <si>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</si>
  <si>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</si>
  <si>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</si>
  <si>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</si>
  <si>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</si>
  <si>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</si>
  <si>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</si>
  <si>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</si>
  <si>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</si>
  <si>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</si>
  <si>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</si>
  <si>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</si>
  <si>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</si>
  <si>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</si>
  <si>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</si>
  <si>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</si>
  <si>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</si>
  <si>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</si>
  <si>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</si>
  <si>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</si>
  <si>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</si>
  <si>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</si>
  <si>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</si>
  <si>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</si>
  <si>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</si>
  <si>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</si>
  <si>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</si>
  <si>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</si>
  <si>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</si>
  <si>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</si>
  <si>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</si>
  <si>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</si>
  <si>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</si>
  <si>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</si>
  <si>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</si>
  <si>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</si>
  <si>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</si>
  <si>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</si>
  <si>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</si>
  <si>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</si>
  <si>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</si>
  <si>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</si>
  <si>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</si>
  <si>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</si>
  <si>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</si>
  <si>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</si>
  <si>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</si>
  <si>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</si>
  <si>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</si>
  <si>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</si>
  <si>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</si>
  <si>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</si>
  <si>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</si>
  <si>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</si>
  <si>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</si>
  <si>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</si>
  <si>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</si>
  <si>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</si>
  <si>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</si>
  <si>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</si>
  <si>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</si>
  <si>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</si>
  <si>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</si>
  <si>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</si>
  <si>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</si>
  <si>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</si>
  <si>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</si>
  <si>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</si>
  <si>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</si>
  <si>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</si>
  <si>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</si>
  <si>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</si>
  <si>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</si>
  <si>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</si>
  <si>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</si>
  <si>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</si>
  <si>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</si>
  <si>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</si>
  <si>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</si>
  <si>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</si>
  <si>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</si>
  <si>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</si>
  <si>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</si>
  <si>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</si>
  <si>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</si>
  <si>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</si>
  <si>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</si>
  <si>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</si>
  <si>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</si>
  <si>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</si>
  <si>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</si>
  <si>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</si>
  <si>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</si>
  <si>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</si>
  <si>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</si>
  <si>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</si>
  <si>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</si>
  <si>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</si>
  <si>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</si>
  <si>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</si>
  <si>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</si>
  <si>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</si>
  <si>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</si>
  <si>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</si>
  <si>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</si>
  <si>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</si>
  <si>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</si>
  <si>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</si>
  <si>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</si>
  <si>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</si>
  <si>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</si>
  <si>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</si>
  <si>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</si>
  <si>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</si>
  <si>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</si>
  <si>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</si>
  <si>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</si>
  <si>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</si>
  <si>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</si>
  <si>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</si>
  <si>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</si>
  <si>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</si>
  <si>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</si>
  <si>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</si>
  <si>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</si>
  <si>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</si>
  <si>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</si>
  <si>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</si>
  <si>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</si>
  <si>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</si>
  <si>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</si>
  <si>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</si>
  <si>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</si>
  <si>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</si>
  <si>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</si>
  <si>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</si>
  <si>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</si>
  <si>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</si>
  <si>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</si>
  <si>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</si>
  <si>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</si>
  <si>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</si>
  <si>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</si>
  <si>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</si>
  <si>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</si>
  <si>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</si>
  <si>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</si>
  <si>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</si>
  <si>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</si>
  <si>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</si>
  <si>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</si>
  <si>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</si>
  <si>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</si>
  <si>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</si>
  <si>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</si>
  <si>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</si>
  <si>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</si>
  <si>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</si>
  <si>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</si>
  <si>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</si>
  <si>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</si>
  <si>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</si>
  <si>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</si>
  <si>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</si>
  <si>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</si>
  <si>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</si>
  <si>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</si>
  <si>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</si>
  <si>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</si>
  <si>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</si>
  <si>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</si>
  <si>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</si>
  <si>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</si>
  <si>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</si>
  <si>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</si>
  <si>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</si>
  <si>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</si>
  <si>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</si>
  <si>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</si>
  <si>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</si>
  <si>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</si>
  <si>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</si>
  <si>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</si>
  <si>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</si>
  <si>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</si>
  <si>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</si>
  <si>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</si>
  <si>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</si>
  <si>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</si>
  <si>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</si>
  <si>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</si>
  <si>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</si>
  <si>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</si>
  <si>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</si>
  <si>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</si>
  <si>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</si>
  <si>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</si>
  <si>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</si>
  <si>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</si>
  <si>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</si>
  <si>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</si>
  <si>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</si>
  <si>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</si>
  <si>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</si>
  <si>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</si>
  <si>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</si>
  <si>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</si>
  <si>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</si>
  <si>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</si>
  <si>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</si>
  <si>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</si>
  <si>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</si>
  <si>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</si>
  <si>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</si>
  <si>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</si>
  <si>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</si>
  <si>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</si>
  <si>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</si>
  <si>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</si>
  <si>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</si>
  <si>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</si>
  <si>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</si>
  <si>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</si>
  <si>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</si>
  <si>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</si>
  <si>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</si>
  <si>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</si>
  <si>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</si>
  <si>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</si>
  <si>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</si>
  <si>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</si>
  <si>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</si>
  <si>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</si>
  <si>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</si>
  <si>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</si>
  <si>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</si>
  <si>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</si>
  <si>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</si>
  <si>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</si>
  <si>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</si>
  <si>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</si>
  <si>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</si>
  <si>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</si>
  <si>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</si>
  <si>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</si>
  <si>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</si>
  <si>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</si>
  <si>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</si>
  <si>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</si>
  <si>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</si>
  <si>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</si>
  <si>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</si>
  <si>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</si>
  <si>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</si>
  <si>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</si>
  <si>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</si>
  <si>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</si>
  <si>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</si>
  <si>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</si>
  <si>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</si>
  <si>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</si>
  <si>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</si>
  <si>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</si>
  <si>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</si>
  <si>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</si>
  <si>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</si>
  <si>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</si>
  <si>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</si>
  <si>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</si>
  <si>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</si>
  <si>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</si>
  <si>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</si>
  <si>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</si>
  <si>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</si>
  <si>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</si>
  <si>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</si>
  <si>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</si>
  <si>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</si>
  <si>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</si>
  <si>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</si>
  <si>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</si>
  <si>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</si>
  <si>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</si>
  <si>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</si>
  <si>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</si>
  <si>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</si>
  <si>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</si>
  <si>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</si>
  <si>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</si>
  <si>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</si>
  <si>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</si>
  <si>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</si>
  <si>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</si>
  <si>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</si>
  <si>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</si>
  <si>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</si>
  <si>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</si>
  <si>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</si>
  <si>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</si>
  <si>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</si>
  <si>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</si>
  <si>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</si>
  <si>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</si>
  <si>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</si>
  <si>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</si>
  <si>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</si>
  <si>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</si>
  <si>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</si>
  <si>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</si>
  <si>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</si>
  <si>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</si>
  <si>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</si>
  <si>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</si>
  <si>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</si>
  <si>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</si>
  <si>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</si>
  <si>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</si>
  <si>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</si>
  <si>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</si>
  <si>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</si>
  <si>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</si>
  <si>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</si>
  <si>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</si>
  <si>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</si>
  <si>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</si>
  <si>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</si>
  <si>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</si>
  <si>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</si>
  <si>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</si>
  <si>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</si>
  <si>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</si>
  <si>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</si>
  <si>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</si>
  <si>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</si>
  <si>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</si>
  <si>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</si>
  <si>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</si>
  <si>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</si>
  <si>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</si>
  <si>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</si>
  <si>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</si>
  <si>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</si>
  <si>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</si>
  <si>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</si>
  <si>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</si>
  <si>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</si>
  <si>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</si>
  <si>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</si>
  <si>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</si>
  <si>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</si>
  <si>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</si>
  <si>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</si>
  <si>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</si>
  <si>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</si>
  <si>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</si>
  <si>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</si>
  <si>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</si>
  <si>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</si>
  <si>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</si>
  <si>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</si>
  <si>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</si>
  <si>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</si>
  <si>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</si>
  <si>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</si>
  <si>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</si>
  <si>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</si>
  <si>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</si>
  <si>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</si>
  <si>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</si>
  <si>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</si>
  <si>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</si>
  <si>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</si>
  <si>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</si>
  <si>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</si>
  <si>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</si>
  <si>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</si>
  <si>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</si>
  <si>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</si>
  <si>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</si>
  <si>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</si>
  <si>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</si>
  <si>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</si>
  <si>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</si>
  <si>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</si>
  <si>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</si>
  <si>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</si>
  <si>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</si>
  <si>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</si>
  <si>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</si>
  <si>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</si>
  <si>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</si>
  <si>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</si>
  <si>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</si>
  <si>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</si>
  <si>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</si>
  <si>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</si>
  <si>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</si>
  <si>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</si>
  <si>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</si>
  <si>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</si>
  <si>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</si>
  <si>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</si>
  <si>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</si>
  <si>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</si>
  <si>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</si>
  <si>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</si>
  <si>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</si>
  <si>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</si>
  <si>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</si>
  <si>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</si>
  <si>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</si>
  <si>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</si>
  <si>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</si>
  <si>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</si>
  <si>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</si>
  <si>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</si>
  <si>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</si>
  <si>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</si>
  <si>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</si>
  <si>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</si>
  <si>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</si>
  <si>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</si>
  <si>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</si>
  <si>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</si>
  <si>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</si>
  <si>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</si>
  <si>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</si>
  <si>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</si>
  <si>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</si>
  <si>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</si>
  <si>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</si>
  <si>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</si>
  <si>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</si>
  <si>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</si>
  <si>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</si>
  <si>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</si>
  <si>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</si>
  <si>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</si>
  <si>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</si>
  <si>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</si>
  <si>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</si>
  <si>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</si>
  <si>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</si>
  <si>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</si>
  <si>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</si>
  <si>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</si>
  <si>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</si>
  <si>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</si>
  <si>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</si>
  <si>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</si>
  <si>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</si>
  <si>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</si>
  <si>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</si>
  <si>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</si>
  <si>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</si>
  <si>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</si>
  <si>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</si>
  <si>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</si>
  <si>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</si>
  <si>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</si>
  <si>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</si>
  <si>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</si>
  <si>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</si>
  <si>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</si>
  <si>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</si>
  <si>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</si>
  <si>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</si>
  <si>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</si>
  <si>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</si>
  <si>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</si>
  <si>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</si>
  <si>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</si>
  <si>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</si>
  <si>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</si>
  <si>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</si>
  <si>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</si>
  <si>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</si>
  <si>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</si>
  <si>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</si>
  <si>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</si>
  <si>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</si>
  <si>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</si>
  <si>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</si>
  <si>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</si>
  <si>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</si>
  <si>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</si>
  <si>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</si>
  <si>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</si>
  <si>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</si>
  <si>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</si>
  <si>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</si>
  <si>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</si>
  <si>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</si>
  <si>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</si>
  <si>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</si>
  <si>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</si>
  <si>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</si>
  <si>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</si>
  <si>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</si>
  <si>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</si>
  <si>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</si>
  <si>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</si>
  <si>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</si>
  <si>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</si>
  <si>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</si>
  <si>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</si>
  <si>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</si>
  <si>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</si>
  <si>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</si>
  <si>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</si>
  <si>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</si>
  <si>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</si>
  <si>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</si>
  <si>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</si>
  <si>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</si>
  <si>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</si>
  <si>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</si>
  <si>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</si>
  <si>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</si>
  <si>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</si>
  <si>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</si>
  <si>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</si>
  <si>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</si>
  <si>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</si>
  <si>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</si>
  <si>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</si>
  <si>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</si>
  <si>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</si>
  <si>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</si>
  <si>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</si>
  <si>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</si>
  <si>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</si>
  <si>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</si>
  <si>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</si>
  <si>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</si>
  <si>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</si>
  <si>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</si>
  <si>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</si>
  <si>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</si>
  <si>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</si>
  <si>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</si>
  <si>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</si>
  <si>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</si>
  <si>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</si>
  <si>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</si>
  <si>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</si>
  <si>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</si>
  <si>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</si>
  <si>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</si>
  <si>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</si>
  <si>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</si>
  <si>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</si>
  <si>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</si>
  <si>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</si>
  <si>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</si>
  <si>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</si>
  <si>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</si>
  <si>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</si>
  <si>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</si>
  <si>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</si>
  <si>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</si>
  <si>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</si>
  <si>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</si>
  <si>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</si>
  <si>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</si>
  <si>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</si>
  <si>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</si>
  <si>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</si>
  <si>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</si>
  <si>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</si>
  <si>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</si>
  <si>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</si>
  <si>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</si>
  <si>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</si>
  <si>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</si>
  <si>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</si>
  <si>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</si>
  <si>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</si>
  <si>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</si>
  <si>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</si>
  <si>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</si>
  <si>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</si>
  <si>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</si>
  <si>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</si>
  <si>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</si>
  <si>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</si>
  <si>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</si>
  <si>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</si>
  <si>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</si>
  <si>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</si>
  <si>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</si>
  <si>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</si>
  <si>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</si>
  <si>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</si>
  <si>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</si>
  <si>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</si>
  <si>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</si>
  <si>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</si>
  <si>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</si>
  <si>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</si>
  <si>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</si>
  <si>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</si>
  <si>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</si>
  <si>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</si>
  <si>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</si>
  <si>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</si>
  <si>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</si>
  <si>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</si>
  <si>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</si>
  <si>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</si>
  <si>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</si>
  <si>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</si>
  <si>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</si>
  <si>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</si>
  <si>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</si>
  <si>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</si>
  <si>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</si>
  <si>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</si>
  <si>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</si>
  <si>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</si>
  <si>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</si>
  <si>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</si>
  <si>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</si>
  <si>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</si>
  <si>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</si>
  <si>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</si>
  <si>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</si>
  <si>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</si>
  <si>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</si>
  <si>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</si>
  <si>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</si>
  <si>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</si>
  <si>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</si>
  <si>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</si>
  <si>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</si>
  <si>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</si>
  <si>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</si>
  <si>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</si>
  <si>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</si>
  <si>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</si>
  <si>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</si>
  <si>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</si>
  <si>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</si>
  <si>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</si>
  <si>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</si>
  <si>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</si>
  <si>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</si>
  <si>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</si>
  <si>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</si>
  <si>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</si>
  <si>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</si>
  <si>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</si>
  <si>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</si>
  <si>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</si>
  <si>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</si>
  <si>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</si>
  <si>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</si>
  <si>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</si>
  <si>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</si>
  <si>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</si>
  <si>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</si>
  <si>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</si>
  <si>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</si>
  <si>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</si>
  <si>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</si>
  <si>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</si>
  <si>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</si>
  <si>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</si>
  <si>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</si>
  <si>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</si>
  <si>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</si>
  <si>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</si>
  <si>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</si>
  <si>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</si>
  <si>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</si>
  <si>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</si>
  <si>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</si>
  <si>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</si>
  <si>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</si>
  <si>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</si>
  <si>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</si>
  <si>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</si>
  <si>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</si>
  <si>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</si>
  <si>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</si>
  <si>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</si>
  <si>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</si>
  <si>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</si>
  <si>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</si>
  <si>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</si>
  <si>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</si>
  <si>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</si>
  <si>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</si>
  <si>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</si>
  <si>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</si>
  <si>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</si>
  <si>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</si>
  <si>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</si>
  <si>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</si>
  <si>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</si>
  <si>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</si>
  <si>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</si>
  <si>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</si>
  <si>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</si>
  <si>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</si>
  <si>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</si>
  <si>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</si>
  <si>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</si>
  <si>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</si>
  <si>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</si>
  <si>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</si>
  <si>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</si>
  <si>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</si>
  <si>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</si>
  <si>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</si>
  <si>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</si>
  <si>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</si>
  <si>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</si>
  <si>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</si>
  <si>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</si>
  <si>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</si>
  <si>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</si>
  <si>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</si>
  <si>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</si>
  <si>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</si>
  <si>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</si>
  <si>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</si>
  <si>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</si>
  <si>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</si>
  <si>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</si>
  <si>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</si>
  <si>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</si>
  <si>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</si>
  <si>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</si>
  <si>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</si>
  <si>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</si>
  <si>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</si>
  <si>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</si>
  <si>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</si>
  <si>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</si>
  <si>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</si>
  <si>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</si>
  <si>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</si>
  <si>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</si>
  <si>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</si>
  <si>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</si>
  <si>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</si>
  <si>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</si>
  <si>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</si>
  <si>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</si>
  <si>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</si>
  <si>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</si>
  <si>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</si>
  <si>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</si>
  <si>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</si>
  <si>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</si>
  <si>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</si>
  <si>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</si>
  <si>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</si>
  <si>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</si>
  <si>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</si>
  <si>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</si>
  <si>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</si>
  <si>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</si>
  <si>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</si>
  <si>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</si>
  <si>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</si>
  <si>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</si>
  <si>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</si>
  <si>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</si>
  <si>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</si>
  <si>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</si>
  <si>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</si>
  <si>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</si>
  <si>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</si>
  <si>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</si>
  <si>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</si>
  <si>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</si>
  <si>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</si>
  <si>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</si>
  <si>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</si>
  <si>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</si>
  <si>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</si>
  <si>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</si>
  <si>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</si>
  <si>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</si>
  <si>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</si>
  <si>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</si>
  <si>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</si>
  <si>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</si>
  <si>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</si>
  <si>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</si>
  <si>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</si>
  <si>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</si>
  <si>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</si>
  <si>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</si>
  <si>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</si>
  <si>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</si>
  <si>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</si>
  <si>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</si>
  <si>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</si>
  <si>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</si>
  <si>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</si>
  <si>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</si>
  <si>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</si>
  <si>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</si>
  <si>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</si>
  <si>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</si>
  <si>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</si>
  <si>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</si>
  <si>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</si>
  <si>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</si>
  <si>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</si>
  <si>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</si>
  <si>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</si>
  <si>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</si>
  <si>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</si>
  <si>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</si>
  <si>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</si>
  <si>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</si>
  <si>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</si>
  <si>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</si>
  <si>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</si>
  <si>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</si>
  <si>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</si>
  <si>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</si>
  <si>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</si>
  <si>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</si>
  <si>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</si>
  <si>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</si>
  <si>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</si>
  <si>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</si>
  <si>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</si>
  <si>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</si>
  <si>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</si>
  <si>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</si>
  <si>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</si>
  <si>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</si>
  <si>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</si>
  <si>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</si>
  <si>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</si>
  <si>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</si>
  <si>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</si>
  <si>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</si>
  <si>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</si>
  <si>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</si>
  <si>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</si>
  <si>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</si>
  <si>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</si>
  <si>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</si>
  <si>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</si>
  <si>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</si>
  <si>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</si>
  <si>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</si>
  <si>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</si>
  <si>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</si>
  <si>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</si>
  <si>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</si>
  <si>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</si>
  <si>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</si>
  <si>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</si>
  <si>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</si>
  <si>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</si>
  <si>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</si>
  <si>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</si>
  <si>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</si>
  <si>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</si>
  <si>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</si>
  <si>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</si>
  <si>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</si>
  <si>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</si>
  <si>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</si>
  <si>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</si>
  <si>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</si>
  <si>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</si>
  <si>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</si>
  <si>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</si>
  <si>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</si>
  <si>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</si>
  <si>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</si>
  <si>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</si>
  <si>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</si>
  <si>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</si>
  <si>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</si>
  <si>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</si>
  <si>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</si>
  <si>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</si>
  <si>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</si>
  <si>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</si>
  <si>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</si>
  <si>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</si>
  <si>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</si>
  <si>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</si>
  <si>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</si>
  <si>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</si>
  <si>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</si>
  <si>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</si>
  <si>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</si>
  <si>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</si>
  <si>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</si>
  <si>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</si>
  <si>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</si>
  <si>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</si>
  <si>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</si>
  <si>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</si>
  <si>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</si>
  <si>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</si>
  <si>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</si>
  <si>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</si>
  <si>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</si>
  <si>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</si>
  <si>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</si>
  <si>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</si>
  <si>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</si>
  <si>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</si>
  <si>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</si>
  <si>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</si>
  <si>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</si>
  <si>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</si>
  <si>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</si>
  <si>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</si>
  <si>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</si>
  <si>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</si>
  <si>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</si>
  <si>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</si>
  <si>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</si>
  <si>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</si>
  <si>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</si>
  <si>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</si>
  <si>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</si>
  <si>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</si>
  <si>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</si>
  <si>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</si>
  <si>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</si>
  <si>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</si>
  <si>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</si>
  <si>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</si>
  <si>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</si>
  <si>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</si>
  <si>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</si>
  <si>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</si>
  <si>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</si>
  <si>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</si>
  <si>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</si>
  <si>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</si>
  <si>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</si>
  <si>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</si>
  <si>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</si>
  <si>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</si>
  <si>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</si>
  <si>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</si>
  <si>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</si>
  <si>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</si>
  <si>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</si>
  <si>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</si>
  <si>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</si>
  <si>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</si>
  <si>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</si>
  <si>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</si>
  <si>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</si>
  <si>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</si>
  <si>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</si>
  <si>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</si>
  <si>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</si>
  <si>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</si>
  <si>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</si>
  <si>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</si>
  <si>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</si>
  <si>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</si>
  <si>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</si>
  <si>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</si>
  <si>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</si>
  <si>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</si>
  <si>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</si>
  <si>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</si>
  <si>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</si>
  <si>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</si>
  <si>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</si>
  <si>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</si>
  <si>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</si>
  <si>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</si>
  <si>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</si>
  <si>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</si>
  <si>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</si>
  <si>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</si>
  <si>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</si>
  <si>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</si>
  <si>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</si>
  <si>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</si>
  <si>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</si>
  <si>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</si>
  <si>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</si>
  <si>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</si>
  <si>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</si>
  <si>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</si>
  <si>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</si>
  <si>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</si>
  <si>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</si>
  <si>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</si>
  <si>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</si>
  <si>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</si>
  <si>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</si>
  <si>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</si>
  <si>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</si>
  <si>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</si>
  <si>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</si>
  <si>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</si>
  <si>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</si>
  <si>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</si>
  <si>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</si>
  <si>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</si>
  <si>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</si>
  <si>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</si>
  <si>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</si>
  <si>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</si>
  <si>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</si>
  <si>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</si>
  <si>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</si>
  <si>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</si>
  <si>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</si>
  <si>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</si>
  <si>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</si>
  <si>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</si>
  <si>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</si>
  <si>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</si>
  <si>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</si>
  <si>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</si>
  <si>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</si>
  <si>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</si>
  <si>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</si>
  <si>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</si>
  <si>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</si>
  <si>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</si>
  <si>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</si>
  <si>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</si>
  <si>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</si>
  <si>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</si>
  <si>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</si>
  <si>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</si>
  <si>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</si>
  <si>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</si>
  <si>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</si>
  <si>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</si>
  <si>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</si>
  <si>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</si>
  <si>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</si>
  <si>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</si>
  <si>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</si>
  <si>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</si>
  <si>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</si>
  <si>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</si>
  <si>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</si>
  <si>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</si>
  <si>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</si>
  <si>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</si>
  <si>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</si>
  <si>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</si>
  <si>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</si>
  <si>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</si>
  <si>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</si>
  <si>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</si>
  <si>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</si>
  <si>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</si>
  <si>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</si>
  <si>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</si>
  <si>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</si>
  <si>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</si>
  <si>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</si>
  <si>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</si>
  <si>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</si>
  <si>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</si>
  <si>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</si>
  <si>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</si>
  <si>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</si>
  <si>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</si>
  <si>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</si>
  <si>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</si>
  <si>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</si>
  <si>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</si>
  <si>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</si>
  <si>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</si>
  <si>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</si>
  <si>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</si>
  <si>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</si>
  <si>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</si>
  <si>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</si>
  <si>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</si>
  <si>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</si>
  <si>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</si>
  <si>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</si>
  <si>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</si>
  <si>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</si>
  <si>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</si>
  <si>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</si>
  <si>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</si>
  <si>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</si>
  <si>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</si>
  <si>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</si>
  <si>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</si>
  <si>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</si>
  <si>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</si>
  <si>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</si>
  <si>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</si>
  <si>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</si>
  <si>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</si>
  <si>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</si>
  <si>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</si>
  <si>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</si>
  <si>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</si>
  <si>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</si>
  <si>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</si>
  <si>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</si>
  <si>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</si>
  <si>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</si>
  <si>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</si>
  <si>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</si>
  <si>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</si>
  <si>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</si>
  <si>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</si>
  <si>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</si>
  <si>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</si>
  <si>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</si>
  <si>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</si>
  <si>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</si>
  <si>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</si>
  <si>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</si>
  <si>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</si>
  <si>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</si>
  <si>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</si>
  <si>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</si>
  <si>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</si>
  <si>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</si>
  <si>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</si>
  <si>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</si>
  <si>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</si>
  <si>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</si>
  <si>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</si>
  <si>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</si>
  <si>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</si>
  <si>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</si>
  <si>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</si>
  <si>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</si>
  <si>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</si>
  <si>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</si>
  <si>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</si>
  <si>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</si>
  <si>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</si>
  <si>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</si>
  <si>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</si>
  <si>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</si>
  <si>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</si>
  <si>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</si>
  <si>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</si>
  <si>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</si>
  <si>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</si>
  <si>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</si>
  <si>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</si>
  <si>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</si>
  <si>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</si>
  <si>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</si>
  <si>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</si>
  <si>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</si>
  <si>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</si>
  <si>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</si>
  <si>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</si>
  <si>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</si>
  <si>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</si>
  <si>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</si>
  <si>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</si>
  <si>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</si>
  <si>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</si>
  <si>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</si>
  <si>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</si>
  <si>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</si>
  <si>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</si>
  <si>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</si>
  <si>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</si>
  <si>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</si>
  <si>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</si>
  <si>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</si>
  <si>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</si>
  <si>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</si>
  <si>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</si>
  <si>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</si>
  <si>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</si>
  <si>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</si>
  <si>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</si>
  <si>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</si>
  <si>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</si>
  <si>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</si>
  <si>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</si>
  <si>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</si>
  <si>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</si>
  <si>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</si>
  <si>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</si>
  <si>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</si>
  <si>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</si>
  <si>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</si>
  <si>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</si>
  <si>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</si>
  <si>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</si>
  <si>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</si>
  <si>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</si>
  <si>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</si>
  <si>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</si>
  <si>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</si>
  <si>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</si>
  <si>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</si>
  <si>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</si>
  <si>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</si>
  <si>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</si>
  <si>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</si>
  <si>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</si>
  <si>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</si>
  <si>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</si>
  <si>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</si>
  <si>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</si>
  <si>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</si>
  <si>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</si>
  <si>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</si>
  <si>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</si>
  <si>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</si>
  <si>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</si>
  <si>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</si>
  <si>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</si>
  <si>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</si>
  <si>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</si>
  <si>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</si>
  <si>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</si>
  <si>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</si>
  <si>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</si>
  <si>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</si>
  <si>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</si>
  <si>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</si>
  <si>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</si>
  <si>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</si>
  <si>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</si>
  <si>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</si>
  <si>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</si>
  <si>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</si>
  <si>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</si>
  <si>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</si>
  <si>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</si>
  <si>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</si>
  <si>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</si>
  <si>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</si>
  <si>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</si>
  <si>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</si>
  <si>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</si>
  <si>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</si>
  <si>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</si>
  <si>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</si>
  <si>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</si>
  <si>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</si>
  <si>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</si>
  <si>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</si>
  <si>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</si>
  <si>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</si>
  <si>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</si>
  <si>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</si>
  <si>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</si>
  <si>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</si>
  <si>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</si>
  <si>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</si>
  <si>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</si>
  <si>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</si>
  <si>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</si>
  <si>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</si>
  <si>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</si>
  <si>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</si>
  <si>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</si>
  <si>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</si>
  <si>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</si>
  <si>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</si>
  <si>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</si>
  <si>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</si>
  <si>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</si>
  <si>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</si>
  <si>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</si>
  <si>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</si>
  <si>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</si>
  <si>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</si>
  <si>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</si>
  <si>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</si>
  <si>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</si>
  <si>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</si>
  <si>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</si>
  <si>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</si>
  <si>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</si>
  <si>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</si>
  <si>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</si>
  <si>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</si>
  <si>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</si>
  <si>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</si>
  <si>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</si>
  <si>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</si>
  <si>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</si>
  <si>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</si>
  <si>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</si>
  <si>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</si>
  <si>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</si>
  <si>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</si>
  <si>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</si>
  <si>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</si>
  <si>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</si>
  <si>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</si>
  <si>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</si>
  <si>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</si>
  <si>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</si>
  <si>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</si>
  <si>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</si>
  <si>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</si>
  <si>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</si>
  <si>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</si>
  <si>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</si>
  <si>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</si>
  <si>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</si>
  <si>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</si>
  <si>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</si>
  <si>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</si>
  <si>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</si>
  <si>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</si>
  <si>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</si>
  <si>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</si>
  <si>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</si>
  <si>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</si>
  <si>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</si>
  <si>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</si>
  <si>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</si>
  <si>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</si>
  <si>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</si>
  <si>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</si>
  <si>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</si>
  <si>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</si>
  <si>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</si>
  <si>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</si>
  <si>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</si>
  <si>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</si>
  <si>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</si>
  <si>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</si>
  <si>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</si>
  <si>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</si>
  <si>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</si>
  <si>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</si>
  <si>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</si>
  <si>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</si>
  <si>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</si>
  <si>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</si>
  <si>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</si>
  <si>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</si>
  <si>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</si>
  <si>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</si>
  <si>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</si>
  <si>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</si>
  <si>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</si>
  <si>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</si>
  <si>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</si>
  <si>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</si>
  <si>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</si>
  <si>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</si>
  <si>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</si>
  <si>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</si>
  <si>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</si>
  <si>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</si>
  <si>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</si>
  <si>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</si>
  <si>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</si>
  <si>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</si>
  <si>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</si>
  <si>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</si>
  <si>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</si>
  <si>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</si>
  <si>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</si>
  <si>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</si>
  <si>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</si>
  <si>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</si>
  <si>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</si>
  <si>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</si>
  <si>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</si>
  <si>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</si>
  <si>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</si>
  <si>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</si>
  <si>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</si>
  <si>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</si>
  <si>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</si>
  <si>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</si>
  <si>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</si>
  <si>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</si>
  <si>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</si>
  <si>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</si>
  <si>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</si>
  <si>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</si>
  <si>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</si>
  <si>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</si>
  <si>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</si>
  <si>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</si>
  <si>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</si>
  <si>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</si>
  <si>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</si>
  <si>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</si>
  <si>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</si>
  <si>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</si>
  <si>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</si>
  <si>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</si>
  <si>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</si>
  <si>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</si>
  <si>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</si>
  <si>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</si>
  <si>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</si>
  <si>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</si>
  <si>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</si>
  <si>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</si>
  <si>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</si>
  <si>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</si>
  <si>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</si>
  <si>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</si>
  <si>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</si>
  <si>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</si>
  <si>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</si>
  <si>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</si>
  <si>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</si>
  <si>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</si>
  <si>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</si>
  <si>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</si>
  <si>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</si>
  <si>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</si>
  <si>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</si>
  <si>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</si>
  <si>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</si>
  <si>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</si>
  <si>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</si>
  <si>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</si>
  <si>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</si>
  <si>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</si>
  <si>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</si>
  <si>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</si>
  <si>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</si>
  <si>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</si>
  <si>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</si>
  <si>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</si>
  <si>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</si>
  <si>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</si>
  <si>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</si>
  <si>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</si>
  <si>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</si>
  <si>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</si>
  <si>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</si>
  <si>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</si>
  <si>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</si>
  <si>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</si>
  <si>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</si>
  <si>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</si>
  <si>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</si>
  <si>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</si>
  <si>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</si>
  <si>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</si>
  <si>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</si>
  <si>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</si>
  <si>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</si>
  <si>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</si>
  <si>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</si>
  <si>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</si>
  <si>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</si>
  <si>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</si>
  <si>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</si>
  <si>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</si>
  <si>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</si>
  <si>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</si>
  <si>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</si>
  <si>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</si>
  <si>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</si>
  <si>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</si>
  <si>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</si>
  <si>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</si>
  <si>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</si>
  <si>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</si>
  <si>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</si>
  <si>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</si>
  <si>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</si>
  <si>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</si>
  <si>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</si>
  <si>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</si>
  <si>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</si>
  <si>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</si>
  <si>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</si>
  <si>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</si>
  <si>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</si>
  <si>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</si>
  <si>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</si>
  <si>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</si>
  <si>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</si>
  <si>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</si>
  <si>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</si>
  <si>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</si>
  <si>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</si>
  <si>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</si>
  <si>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</si>
  <si>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</si>
  <si>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</si>
  <si>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</si>
  <si>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</si>
  <si>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</si>
  <si>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</si>
  <si>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</si>
  <si>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</si>
  <si>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</si>
  <si>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</si>
  <si>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</si>
  <si>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</si>
  <si>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</si>
  <si>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</si>
  <si>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</si>
  <si>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</si>
  <si>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</si>
  <si>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</si>
  <si>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</si>
  <si>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</si>
  <si>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</si>
  <si>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</si>
  <si>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</si>
  <si>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</si>
  <si>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</si>
  <si>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</si>
  <si>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</si>
  <si>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</si>
  <si>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</si>
  <si>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</si>
  <si>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</si>
  <si>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</si>
  <si>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</si>
  <si>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</si>
  <si>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</si>
  <si>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</si>
  <si>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</si>
  <si>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</si>
  <si>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</si>
  <si>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</si>
  <si>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</si>
  <si>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</si>
  <si>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</si>
  <si>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</si>
  <si>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</si>
  <si>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</si>
  <si>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</si>
  <si>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</si>
  <si>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</si>
  <si>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</si>
  <si>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</si>
  <si>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</si>
  <si>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</si>
  <si>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</si>
  <si>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</si>
  <si>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</si>
  <si>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</si>
  <si>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</si>
  <si>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</si>
  <si>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</si>
  <si>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</si>
  <si>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</si>
  <si>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</si>
  <si>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</si>
  <si>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</si>
  <si>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</si>
  <si>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</si>
  <si>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</si>
  <si>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</si>
  <si>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</si>
  <si>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</si>
  <si>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</si>
  <si>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</si>
  <si>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</si>
  <si>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</si>
  <si>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</si>
  <si>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</si>
  <si>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</si>
  <si>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</si>
  <si>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</si>
  <si>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</si>
  <si>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</si>
  <si>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</si>
  <si>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</si>
  <si>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</si>
  <si>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</si>
  <si>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</si>
  <si>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</si>
  <si>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</si>
  <si>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</si>
  <si>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</si>
  <si>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</si>
  <si>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</si>
  <si>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</si>
  <si>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</si>
  <si>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</si>
  <si>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</si>
  <si>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</si>
  <si>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</si>
  <si>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</si>
  <si>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</si>
  <si>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</si>
  <si>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</si>
  <si>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</si>
  <si>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</si>
  <si>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</si>
  <si>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</si>
  <si>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</si>
  <si>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</si>
  <si>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</si>
  <si>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</si>
  <si>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</si>
  <si>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</si>
  <si>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</si>
  <si>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</si>
  <si>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</si>
  <si>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</si>
  <si>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</si>
  <si>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</si>
  <si>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</si>
  <si>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</si>
  <si>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</si>
  <si>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</si>
  <si>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</si>
  <si>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</si>
  <si>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</si>
  <si>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</si>
  <si>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</si>
  <si>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</si>
  <si>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</si>
  <si>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</si>
  <si>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</si>
  <si>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</si>
  <si>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</si>
  <si>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</si>
  <si>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</si>
  <si>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</si>
  <si>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</si>
  <si>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</si>
  <si>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</si>
  <si>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</si>
  <si>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</si>
  <si>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</si>
  <si>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</si>
  <si>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</si>
  <si>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</si>
  <si>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</si>
  <si>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</si>
  <si>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</si>
  <si>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</si>
  <si>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</si>
  <si>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</si>
  <si>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</si>
  <si>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</si>
  <si>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</si>
  <si>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</si>
  <si>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</si>
  <si>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</si>
  <si>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</si>
  <si>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</si>
  <si>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</si>
  <si>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</si>
  <si>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</si>
  <si>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</si>
  <si>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</si>
  <si>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</si>
  <si>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</si>
  <si>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</si>
  <si>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</si>
  <si>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</si>
  <si>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</si>
  <si>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</si>
  <si>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</si>
  <si>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</si>
  <si>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</si>
  <si>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</si>
  <si>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</si>
  <si>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</si>
  <si>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</si>
  <si>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</si>
  <si>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</si>
  <si>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</si>
  <si>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</si>
  <si>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</si>
  <si>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</si>
  <si>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</si>
  <si>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</si>
  <si>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</si>
  <si>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</si>
  <si>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</si>
  <si>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</si>
  <si>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</si>
  <si>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</si>
  <si>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</si>
  <si>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</si>
  <si>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</si>
  <si>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</si>
  <si>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</si>
  <si>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</si>
  <si>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</si>
  <si>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</si>
  <si>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</si>
  <si>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</si>
  <si>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</si>
  <si>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</si>
  <si>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</si>
  <si>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</si>
  <si>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</si>
  <si>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</si>
  <si>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</si>
  <si>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</si>
  <si>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</si>
  <si>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</si>
  <si>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</si>
  <si>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</si>
  <si>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</si>
  <si>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</si>
  <si>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</si>
  <si>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</si>
  <si>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</si>
  <si>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</si>
  <si>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</si>
  <si>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</si>
  <si>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</si>
  <si>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</si>
  <si>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</si>
  <si>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</si>
  <si>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</si>
  <si>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</si>
  <si>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</si>
  <si>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</si>
  <si>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</si>
  <si>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</si>
  <si>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</si>
  <si>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</si>
  <si>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</si>
  <si>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</si>
  <si>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</si>
  <si>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</si>
  <si>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</si>
  <si>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</si>
  <si>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</si>
  <si>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</si>
  <si>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</si>
  <si>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</si>
  <si>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</si>
  <si>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</si>
  <si>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</si>
  <si>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</si>
  <si>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</si>
  <si>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</si>
  <si>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</si>
  <si>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</si>
  <si>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</si>
  <si>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</si>
  <si>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</si>
  <si>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</si>
  <si>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</si>
  <si>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</si>
  <si>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</si>
  <si>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</si>
  <si>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</si>
  <si>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</si>
  <si>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</si>
  <si>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</si>
  <si>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</si>
  <si>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</si>
  <si>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</si>
  <si>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</si>
  <si>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</si>
  <si>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</si>
  <si>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</si>
  <si>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</si>
  <si>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</si>
  <si>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</si>
  <si>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</si>
  <si>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</si>
  <si>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</si>
  <si>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</si>
  <si>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</si>
  <si>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</si>
  <si>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</si>
  <si>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</si>
  <si>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</si>
  <si>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</si>
  <si>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</si>
  <si>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</si>
  <si>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</si>
  <si>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</si>
  <si>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</si>
  <si>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</si>
  <si>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</si>
  <si>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</si>
  <si>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</si>
  <si>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</si>
  <si>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</si>
  <si>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</si>
  <si>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</si>
  <si>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</si>
  <si>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</si>
  <si>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</si>
  <si>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</si>
  <si>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</si>
  <si>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</si>
  <si>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</si>
  <si>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</si>
  <si>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</si>
  <si>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</si>
  <si>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</si>
  <si>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</si>
  <si>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</si>
  <si>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</si>
  <si>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</si>
  <si>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</si>
  <si>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</si>
  <si>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</si>
  <si>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</si>
  <si>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</si>
  <si>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</si>
  <si>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</si>
  <si>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</si>
  <si>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</si>
  <si>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</si>
  <si>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</si>
  <si>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</si>
  <si>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</si>
  <si>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</si>
  <si>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</si>
  <si>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</si>
  <si>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</si>
  <si>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</si>
  <si>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</si>
  <si>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</si>
  <si>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</si>
  <si>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</si>
  <si>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</si>
  <si>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</si>
  <si>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</si>
  <si>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</si>
  <si>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</si>
  <si>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</si>
  <si>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</si>
  <si>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</si>
  <si>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</si>
  <si>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</si>
  <si>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</si>
  <si>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</si>
  <si>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</si>
  <si>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</si>
  <si>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</si>
  <si>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</si>
  <si>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</si>
  <si>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</si>
  <si>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</si>
  <si>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</si>
  <si>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</si>
  <si>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</si>
  <si>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</si>
  <si>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</si>
  <si>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</si>
  <si>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</si>
  <si>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</si>
  <si>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</si>
  <si>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</si>
  <si>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</si>
  <si>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</si>
  <si>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</si>
  <si>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</si>
  <si>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</si>
  <si>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</si>
  <si>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</si>
  <si>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</si>
  <si>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</si>
  <si>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</si>
  <si>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</si>
  <si>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</si>
  <si>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</si>
  <si>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</si>
  <si>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</si>
  <si>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</si>
  <si>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</si>
  <si>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</si>
  <si>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</si>
  <si>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</si>
  <si>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</si>
  <si>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</si>
  <si>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</si>
  <si>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</si>
  <si>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</si>
  <si>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</si>
  <si>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</si>
  <si>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</si>
  <si>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</si>
  <si>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</si>
  <si>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</si>
  <si>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</si>
  <si>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</si>
  <si>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</si>
  <si>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</si>
  <si>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</si>
  <si>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</si>
  <si>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</si>
  <si>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</si>
  <si>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</si>
  <si>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</si>
  <si>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</si>
  <si>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</si>
  <si>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</si>
  <si>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</si>
  <si>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</si>
  <si>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</si>
  <si>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</si>
  <si>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</si>
  <si>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</si>
  <si>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</si>
  <si>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</si>
  <si>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</si>
  <si>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</si>
  <si>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</si>
  <si>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</si>
  <si>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</si>
  <si>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</si>
  <si>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</si>
  <si>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</si>
  <si>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</si>
  <si>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</si>
  <si>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</si>
  <si>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</si>
  <si>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</si>
  <si>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</si>
  <si>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</si>
  <si>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</si>
  <si>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</si>
  <si>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</si>
  <si>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</si>
  <si>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</si>
  <si>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</si>
  <si>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</si>
  <si>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</si>
  <si>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</si>
  <si>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</si>
  <si>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</si>
  <si>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</si>
  <si>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</si>
  <si>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</si>
  <si>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</si>
  <si>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</si>
  <si>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</si>
  <si>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</si>
  <si>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</si>
  <si>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</si>
  <si>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</si>
  <si>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</si>
  <si>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</si>
  <si>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</si>
  <si>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</si>
  <si>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</si>
  <si>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</si>
  <si>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</si>
  <si>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</si>
  <si>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</si>
  <si>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</si>
  <si>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</si>
  <si>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</si>
  <si>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</si>
  <si>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</si>
  <si>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</si>
  <si>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</si>
  <si>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</si>
  <si>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</si>
  <si>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</si>
  <si>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</si>
  <si>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</si>
  <si>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</si>
  <si>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</si>
  <si>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</si>
  <si>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</si>
  <si>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</si>
  <si>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</si>
  <si>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</si>
  <si>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</si>
  <si>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</si>
  <si>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</si>
  <si>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</si>
  <si>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</si>
  <si>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</si>
  <si>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</si>
  <si>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</si>
  <si>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</si>
  <si>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</si>
  <si>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</si>
  <si>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</si>
  <si>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</si>
  <si>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</si>
  <si>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</si>
  <si>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</si>
  <si>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</si>
  <si>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</si>
  <si>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</si>
  <si>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</si>
  <si>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</si>
  <si>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</si>
  <si>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</si>
  <si>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</si>
  <si>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</si>
  <si>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</si>
  <si>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</si>
  <si>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</si>
  <si>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</si>
  <si>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</si>
  <si>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</si>
  <si>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</si>
  <si>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</si>
  <si>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</si>
  <si>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</si>
  <si>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</si>
  <si>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</si>
  <si>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</si>
  <si>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</si>
  <si>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</si>
  <si>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</si>
  <si>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</si>
  <si>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</si>
  <si>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</si>
  <si>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</si>
  <si>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</si>
  <si>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</si>
  <si>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</si>
  <si>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</si>
  <si>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</si>
  <si>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</si>
  <si>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</si>
  <si>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</si>
  <si>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</si>
  <si>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</si>
  <si>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</si>
  <si>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</si>
  <si>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</si>
  <si>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</si>
  <si>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</si>
  <si>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</si>
  <si>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</si>
  <si>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</si>
  <si>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</si>
  <si>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</si>
  <si>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</si>
  <si>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</si>
  <si>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</si>
  <si>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</si>
  <si>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</si>
  <si>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</si>
  <si>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</si>
  <si>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</si>
  <si>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</si>
  <si>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</si>
  <si>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</si>
  <si>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</si>
  <si>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</si>
  <si>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</si>
  <si>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</si>
  <si>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</si>
  <si>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</si>
  <si>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</si>
  <si>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</si>
  <si>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</si>
  <si>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</si>
  <si>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</si>
  <si>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</si>
  <si>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</si>
  <si>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</si>
  <si>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</si>
  <si>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</si>
  <si>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</si>
  <si>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</si>
  <si>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</si>
  <si>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</si>
  <si>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</si>
  <si>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</si>
  <si>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</si>
  <si>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</si>
  <si>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</si>
  <si>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</si>
  <si>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</si>
  <si>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</si>
  <si>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</si>
  <si>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</si>
  <si>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</si>
  <si>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</si>
  <si>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</si>
  <si>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</si>
  <si>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</si>
  <si>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</si>
  <si>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</si>
  <si>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</si>
  <si>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</si>
  <si>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</si>
  <si>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</si>
  <si>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</si>
  <si>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</si>
  <si>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</si>
  <si>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</si>
  <si>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</si>
  <si>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</si>
  <si>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</si>
  <si>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</si>
  <si>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</si>
  <si>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</si>
  <si>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</si>
  <si>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</si>
  <si>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</si>
  <si>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</si>
  <si>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</si>
  <si>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</si>
  <si>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</si>
  <si>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</si>
  <si>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</si>
  <si>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</si>
  <si>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</si>
  <si>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</si>
  <si>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</si>
  <si>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</si>
  <si>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</si>
  <si>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</si>
  <si>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</si>
  <si>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</si>
  <si>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</si>
  <si>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</si>
  <si>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</si>
  <si>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</si>
  <si>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</si>
  <si>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</si>
  <si>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</si>
  <si>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</si>
  <si>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</si>
  <si>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</si>
  <si>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</si>
  <si>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</si>
  <si>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</si>
  <si>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</si>
  <si>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</si>
  <si>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</si>
  <si>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</si>
  <si>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</si>
  <si>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</si>
  <si>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</si>
  <si>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</si>
  <si>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</si>
  <si>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</si>
  <si>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</si>
  <si>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</si>
  <si>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</si>
  <si>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</si>
  <si>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</si>
  <si>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</si>
  <si>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</si>
  <si>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</si>
  <si>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</si>
  <si>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</si>
  <si>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</si>
  <si>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</si>
  <si>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</si>
  <si>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</si>
  <si>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</si>
  <si>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</si>
  <si>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</si>
  <si>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</si>
  <si>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</si>
  <si>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</si>
  <si>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</si>
  <si>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</si>
  <si>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</si>
  <si>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</si>
  <si>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</si>
  <si>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</si>
  <si>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</si>
  <si>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</si>
  <si>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</si>
  <si>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</si>
  <si>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</si>
  <si>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</si>
  <si>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</si>
  <si>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</si>
  <si>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</si>
  <si>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</si>
  <si>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</si>
  <si>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</si>
  <si>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</si>
  <si>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</si>
  <si>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</si>
  <si>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</si>
  <si>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</si>
  <si>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</si>
  <si>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</si>
  <si>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</si>
  <si>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</si>
  <si>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</si>
  <si>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</si>
  <si>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</si>
  <si>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</si>
  <si>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</si>
  <si>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</si>
  <si>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</si>
  <si>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</si>
  <si>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</si>
  <si>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</si>
  <si>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</si>
  <si>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</si>
  <si>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</si>
  <si>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</si>
  <si>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</si>
  <si>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</si>
  <si>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</si>
  <si>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</si>
  <si>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</si>
  <si>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</si>
  <si>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</si>
  <si>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</si>
  <si>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</si>
  <si>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</si>
  <si>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</si>
  <si>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</si>
  <si>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</si>
  <si>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</si>
  <si>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</si>
  <si>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</si>
  <si>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</si>
  <si>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</si>
  <si>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</si>
  <si>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</si>
  <si>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</si>
  <si>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</si>
  <si>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</si>
  <si>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</si>
  <si>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</si>
  <si>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</si>
  <si>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</si>
  <si>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</si>
  <si>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</si>
  <si>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</si>
  <si>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</si>
  <si>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</si>
  <si>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</si>
  <si>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</si>
  <si>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</si>
  <si>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</si>
  <si>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</si>
  <si>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</si>
  <si>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</si>
  <si>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</si>
  <si>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</si>
  <si>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</si>
  <si>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</si>
  <si>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</si>
  <si>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</si>
  <si>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</si>
  <si>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</si>
  <si>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</si>
  <si>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</si>
  <si>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</si>
  <si>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</si>
  <si>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</si>
  <si>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</si>
  <si>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</si>
  <si>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</si>
  <si>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</si>
  <si>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</si>
  <si>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</si>
  <si>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</si>
  <si>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</si>
  <si>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</si>
  <si>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</si>
  <si>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</si>
  <si>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</si>
  <si>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</si>
  <si>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</si>
  <si>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</si>
  <si>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</si>
  <si>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</si>
  <si>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</si>
  <si>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</si>
  <si>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</si>
  <si>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</si>
  <si>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</si>
  <si>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</si>
  <si>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</si>
  <si>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</si>
  <si>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</si>
  <si>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</si>
  <si>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</si>
  <si>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</si>
  <si>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</si>
  <si>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</si>
  <si>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</si>
  <si>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</si>
  <si>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</si>
  <si>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</si>
  <si>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</si>
  <si>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</si>
  <si>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</si>
  <si>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</si>
  <si>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</si>
  <si>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</si>
  <si>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</si>
  <si>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</si>
  <si>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</si>
  <si>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</si>
  <si>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</si>
  <si>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</si>
  <si>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</si>
  <si>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</si>
  <si>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</si>
  <si>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</si>
  <si>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</si>
  <si>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</si>
  <si>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</si>
  <si>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</si>
  <si>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</si>
  <si>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</si>
  <si>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</si>
  <si>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</si>
  <si>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</si>
  <si>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</si>
  <si>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</si>
  <si>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</si>
  <si>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</si>
  <si>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</si>
  <si>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</si>
  <si>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</si>
  <si>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</si>
  <si>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</si>
  <si>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</si>
  <si>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</si>
  <si>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</si>
  <si>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</si>
  <si>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</si>
  <si>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</si>
  <si>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</si>
  <si>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</si>
  <si>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</si>
  <si>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</si>
  <si>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</si>
  <si>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</si>
  <si>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</si>
  <si>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</si>
  <si>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</si>
  <si>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</si>
  <si>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</si>
  <si>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</si>
  <si>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</si>
  <si>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</si>
  <si>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</si>
  <si>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</si>
  <si>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</si>
  <si>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</si>
  <si>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</si>
  <si>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</si>
  <si>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</si>
  <si>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</si>
  <si>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</si>
  <si>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</si>
  <si>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</si>
  <si>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</si>
  <si>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</si>
  <si>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</si>
  <si>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</si>
  <si>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</si>
  <si>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</si>
  <si>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</si>
  <si>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</si>
  <si>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</si>
  <si>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</si>
  <si>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</si>
  <si>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</si>
  <si>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</si>
  <si>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</si>
  <si>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</si>
  <si>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</si>
  <si>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</si>
  <si>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</si>
  <si>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</si>
  <si>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</si>
  <si>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</si>
  <si>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</si>
  <si>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</si>
  <si>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</si>
  <si>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</si>
  <si>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</si>
  <si>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</si>
  <si>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</si>
  <si>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</si>
  <si>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</si>
  <si>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</si>
  <si>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</si>
  <si>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</si>
  <si>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</si>
  <si>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</si>
  <si>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</si>
  <si>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</si>
  <si>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</si>
  <si>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</si>
  <si>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</si>
  <si>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</si>
  <si>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</si>
  <si>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</si>
  <si>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</si>
  <si>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</si>
  <si>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</si>
  <si>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</si>
  <si>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</si>
  <si>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</si>
  <si>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</si>
  <si>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</si>
  <si>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</si>
  <si>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</si>
  <si>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</si>
  <si>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</si>
  <si>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</si>
  <si>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</si>
  <si>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</si>
  <si>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</si>
  <si>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</si>
  <si>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</si>
  <si>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</si>
  <si>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</si>
  <si>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</si>
  <si>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</si>
  <si>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</si>
  <si>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</si>
  <si>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</si>
  <si>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</si>
  <si>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</si>
  <si>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</si>
  <si>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</si>
  <si>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</si>
  <si>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</si>
  <si>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</si>
  <si>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</si>
  <si>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</si>
  <si>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</si>
  <si>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</si>
  <si>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</si>
  <si>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</si>
  <si>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</si>
  <si>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</si>
  <si>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</si>
  <si>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</si>
  <si>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</si>
  <si>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</si>
  <si>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</si>
  <si>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</si>
  <si>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</si>
  <si>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</si>
  <si>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</si>
  <si>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</si>
  <si>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</si>
  <si>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</si>
  <si>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</si>
  <si>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</si>
  <si>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</si>
  <si>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</si>
  <si>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</si>
  <si>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</si>
  <si>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</si>
  <si>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</si>
  <si>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</si>
  <si>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</si>
  <si>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</si>
  <si>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</si>
  <si>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</si>
  <si>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</si>
  <si>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</si>
  <si>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</si>
  <si>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</si>
  <si>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</si>
  <si>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</si>
  <si>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</si>
  <si>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</si>
  <si>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</si>
  <si>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</si>
  <si>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</si>
  <si>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</si>
  <si>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</si>
  <si>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</si>
  <si>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</si>
  <si>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</si>
  <si>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</si>
  <si>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</si>
  <si>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</si>
  <si>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</si>
  <si>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</si>
  <si>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</si>
  <si>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</si>
  <si>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</si>
  <si>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</si>
  <si>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</si>
  <si>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</si>
  <si>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</si>
  <si>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</si>
  <si>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</si>
  <si>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</si>
  <si>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</si>
  <si>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</si>
  <si>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</si>
  <si>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</si>
  <si>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</si>
  <si>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</si>
  <si>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</si>
  <si>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</si>
  <si>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</si>
  <si>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</si>
  <si>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</si>
  <si>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</si>
  <si>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</si>
  <si>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</si>
  <si>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</si>
  <si>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</si>
  <si>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</si>
  <si>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</si>
  <si>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</si>
  <si>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</si>
  <si>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</si>
  <si>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</si>
  <si>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</si>
  <si>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</si>
  <si>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</si>
  <si>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</si>
  <si>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</si>
  <si>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</si>
  <si>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</si>
  <si>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</si>
  <si>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</si>
  <si>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</si>
  <si>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</si>
  <si>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</si>
  <si>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</si>
  <si>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</si>
  <si>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</si>
  <si>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</si>
  <si>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</si>
  <si>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</si>
  <si>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</si>
  <si>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</si>
  <si>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</si>
  <si>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</si>
  <si>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</si>
  <si>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</si>
  <si>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</si>
  <si>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</si>
  <si>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</si>
  <si>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</si>
  <si>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</si>
  <si>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</si>
  <si>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</si>
  <si>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</si>
  <si>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</si>
  <si>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</si>
  <si>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</si>
  <si>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</si>
  <si>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</si>
  <si>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</si>
  <si>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</si>
  <si>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</si>
  <si>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</si>
  <si>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</si>
  <si>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</si>
  <si>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</si>
  <si>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</si>
  <si>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</si>
  <si>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</si>
  <si>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</si>
  <si>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</si>
  <si>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</si>
  <si>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</si>
  <si>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</si>
  <si>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</si>
  <si>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</si>
  <si>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</si>
  <si>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</si>
  <si>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</si>
  <si>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</si>
  <si>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</si>
  <si>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</si>
  <si>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</si>
  <si>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</si>
  <si>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</si>
  <si>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</si>
  <si>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</si>
  <si>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</si>
  <si>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</si>
  <si>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</si>
  <si>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</si>
  <si>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</si>
  <si>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</si>
  <si>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</si>
  <si>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</si>
  <si>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</si>
  <si>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</si>
  <si>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</si>
  <si>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</si>
  <si>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</si>
  <si>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</si>
  <si>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</si>
  <si>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</si>
  <si>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</si>
  <si>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</si>
  <si>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</si>
  <si>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</si>
  <si>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</si>
  <si>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</si>
  <si>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</si>
  <si>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</si>
  <si>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</si>
  <si>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</si>
  <si>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</si>
  <si>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</si>
  <si>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</si>
  <si>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</si>
  <si>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</si>
  <si>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</si>
  <si>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</si>
  <si>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</si>
  <si>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</si>
  <si>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</si>
  <si>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</si>
  <si>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</si>
  <si>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</si>
  <si>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</si>
  <si>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</si>
  <si>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</si>
  <si>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</si>
  <si>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</si>
  <si>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</si>
  <si>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</si>
  <si>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</si>
  <si>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</si>
  <si>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</si>
  <si>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</si>
  <si>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</si>
  <si>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</si>
  <si>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</si>
  <si>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</si>
  <si>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</si>
  <si>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</si>
  <si>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</si>
  <si>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</si>
  <si>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</si>
  <si>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</si>
  <si>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</si>
  <si>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</si>
  <si>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</si>
  <si>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</si>
  <si>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</si>
  <si>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</si>
  <si>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</si>
  <si>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</si>
  <si>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</si>
  <si>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</si>
  <si>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</si>
  <si>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</si>
  <si>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</si>
  <si>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</si>
  <si>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</si>
  <si>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</si>
  <si>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</si>
  <si>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</si>
  <si>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</si>
  <si>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</si>
  <si>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</si>
  <si>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</si>
  <si>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</si>
  <si>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</si>
  <si>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</si>
  <si>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</si>
  <si>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</si>
  <si>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</si>
  <si>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</si>
  <si>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</si>
  <si>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</si>
  <si>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</si>
  <si>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</si>
  <si>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</si>
  <si>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</si>
  <si>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</si>
  <si>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</si>
  <si>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</si>
  <si>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</si>
  <si>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</si>
  <si>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</si>
  <si>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</si>
  <si>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</si>
  <si>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</si>
  <si>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</si>
  <si>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</si>
  <si>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</si>
  <si>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</si>
  <si>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</si>
  <si>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</si>
  <si>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</si>
  <si>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</si>
  <si>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</si>
  <si>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</si>
  <si>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</si>
  <si>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</si>
  <si>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</si>
  <si>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</si>
  <si>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</si>
  <si>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</si>
  <si>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</si>
  <si>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</si>
  <si>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</si>
  <si>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</si>
  <si>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</si>
  <si>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</si>
  <si>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</si>
  <si>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</si>
  <si>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</si>
  <si>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</si>
  <si>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</si>
  <si>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</si>
  <si>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</si>
  <si>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</si>
  <si>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</si>
  <si>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</si>
  <si>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</si>
  <si>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</si>
  <si>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</si>
  <si>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</si>
  <si>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</si>
  <si>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</si>
  <si>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</si>
  <si>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</si>
  <si>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</si>
  <si>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</si>
  <si>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</si>
  <si>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</si>
  <si>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</si>
  <si>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</si>
  <si>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</si>
  <si>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</si>
  <si>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</si>
  <si>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</si>
  <si>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</si>
  <si>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</si>
  <si>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</si>
  <si>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</si>
  <si>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</si>
  <si>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</si>
  <si>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</si>
  <si>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</si>
  <si>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</si>
  <si>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</si>
  <si>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</si>
  <si>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</si>
  <si>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</si>
  <si>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</si>
  <si>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</si>
  <si>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</si>
  <si>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</si>
  <si>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</si>
  <si>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</si>
  <si>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</si>
  <si>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</si>
  <si>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</si>
  <si>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</si>
  <si>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</si>
  <si>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</si>
  <si>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</si>
  <si>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</si>
  <si>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</si>
  <si>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</si>
  <si>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</si>
  <si>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</si>
  <si>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</si>
  <si>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</si>
  <si>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</si>
  <si>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</si>
  <si>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</si>
  <si>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</si>
  <si>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</si>
  <si>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</si>
  <si>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</si>
  <si>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</si>
  <si>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</si>
  <si>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</si>
  <si>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</si>
  <si>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</si>
  <si>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</si>
  <si>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</si>
  <si>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</si>
  <si>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</si>
  <si>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</si>
  <si>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</si>
  <si>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</si>
  <si>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</si>
  <si>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</si>
  <si>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</si>
  <si>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</si>
  <si>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</si>
  <si>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</si>
  <si>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</si>
  <si>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</si>
  <si>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</si>
  <si>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</si>
  <si>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</si>
  <si>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</si>
  <si>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</si>
  <si>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</si>
  <si>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</si>
  <si>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</si>
  <si>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</si>
  <si>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</si>
  <si>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</si>
  <si>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</si>
  <si>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</si>
  <si>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</si>
  <si>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</si>
  <si>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</si>
  <si>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</si>
  <si>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</si>
  <si>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</si>
  <si>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</si>
  <si>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</si>
  <si>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</si>
  <si>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</si>
  <si>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</si>
  <si>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</si>
  <si>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</si>
  <si>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</si>
  <si>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</si>
  <si>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</si>
  <si>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</si>
  <si>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</si>
  <si>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</si>
  <si>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</si>
  <si>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</si>
  <si>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</si>
  <si>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</si>
  <si>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</si>
  <si>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</si>
  <si>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</si>
  <si>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</si>
  <si>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</si>
  <si>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</si>
  <si>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</si>
  <si>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</si>
  <si>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</si>
  <si>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</si>
  <si>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</si>
  <si>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</si>
  <si>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</si>
  <si>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</si>
  <si>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</si>
  <si>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</si>
  <si>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</si>
  <si>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</si>
  <si>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</si>
  <si>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</si>
  <si>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</si>
  <si>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</si>
  <si>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</si>
  <si>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</si>
  <si>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</si>
  <si>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</si>
  <si>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</si>
  <si>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</si>
  <si>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</si>
  <si>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</si>
  <si>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</si>
  <si>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</si>
  <si>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</si>
  <si>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</si>
  <si>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</si>
  <si>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</si>
  <si>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</si>
  <si>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</si>
  <si>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</si>
  <si>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</si>
  <si>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</si>
  <si>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</si>
  <si>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</si>
  <si>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</si>
  <si>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</si>
  <si>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</si>
  <si>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</si>
  <si>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</si>
  <si>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</si>
  <si>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</si>
  <si>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</si>
  <si>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</si>
  <si>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</si>
  <si>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</si>
  <si>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</si>
  <si>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</si>
  <si>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</si>
  <si>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</si>
  <si>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</si>
  <si>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</si>
  <si>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</si>
  <si>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</si>
  <si>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</si>
  <si>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</si>
  <si>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</si>
  <si>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</si>
  <si>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</si>
  <si>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</si>
  <si>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</si>
  <si>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</si>
  <si>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</si>
  <si>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</si>
  <si>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</si>
  <si>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</si>
  <si>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</si>
  <si>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</si>
  <si>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</si>
  <si>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</si>
  <si>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</si>
  <si>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</si>
  <si>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</si>
  <si>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</si>
  <si>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</si>
  <si>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</si>
  <si>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</si>
  <si>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</si>
  <si>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</si>
  <si>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</si>
  <si>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</si>
  <si>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</si>
  <si>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</si>
  <si>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</si>
  <si>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</si>
  <si>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</si>
  <si>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</si>
  <si>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</si>
  <si>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</si>
  <si>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</si>
  <si>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</si>
  <si>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</si>
  <si>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</si>
  <si>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</si>
  <si>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</si>
  <si>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</si>
  <si>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</si>
  <si>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</si>
  <si>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</si>
  <si>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</si>
  <si>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</si>
  <si>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</si>
  <si>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</si>
  <si>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</si>
  <si>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</si>
  <si>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</si>
  <si>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</si>
  <si>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</si>
  <si>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</si>
  <si>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</si>
  <si>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</si>
  <si>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</si>
  <si>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</si>
  <si>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</si>
  <si>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</si>
  <si>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</si>
  <si>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</si>
  <si>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</si>
  <si>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</si>
  <si>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</si>
  <si>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</si>
  <si>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</si>
  <si>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</si>
  <si>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</si>
  <si>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</si>
  <si>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</si>
  <si>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</si>
  <si>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</si>
  <si>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</si>
  <si>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</si>
  <si>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</si>
  <si>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</si>
  <si>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</si>
  <si>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</si>
  <si>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</si>
  <si>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</si>
  <si>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</si>
  <si>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</si>
  <si>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</si>
  <si>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</si>
  <si>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</si>
  <si>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</si>
  <si>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</si>
  <si>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</si>
  <si>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</si>
  <si>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</si>
  <si>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</si>
  <si>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</si>
  <si>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</si>
  <si>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</si>
  <si>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</si>
  <si>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</si>
  <si>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</si>
  <si>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</si>
  <si>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</si>
  <si>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</si>
  <si>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</si>
  <si>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</si>
  <si>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</si>
  <si>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</si>
  <si>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</si>
  <si>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</si>
  <si>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</si>
  <si>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</si>
  <si>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</si>
  <si>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</si>
  <si>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</si>
  <si>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</si>
  <si>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</si>
  <si>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</si>
  <si>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</si>
  <si>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</si>
  <si>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</si>
  <si>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</si>
  <si>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</si>
  <si>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</si>
  <si>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</si>
  <si>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</si>
  <si>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</si>
  <si>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</si>
  <si>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</si>
  <si>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</si>
  <si>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</si>
  <si>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</si>
  <si>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</si>
  <si>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</si>
  <si>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</si>
  <si>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</si>
  <si>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</si>
  <si>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</si>
  <si>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</si>
  <si>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</si>
  <si>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</si>
  <si>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</si>
  <si>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</si>
  <si>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</si>
  <si>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</si>
  <si>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</si>
  <si>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</si>
  <si>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</si>
  <si>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</si>
  <si>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</si>
  <si>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</si>
  <si>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</si>
  <si>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</si>
  <si>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</si>
  <si>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</si>
  <si>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</si>
  <si>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</si>
  <si>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</si>
  <si>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</si>
  <si>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</si>
  <si>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</si>
  <si>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</si>
  <si>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</si>
  <si>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</si>
  <si>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</si>
  <si>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</si>
  <si>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</si>
  <si>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</si>
  <si>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</si>
  <si>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</si>
  <si>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</si>
  <si>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</si>
  <si>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</si>
  <si>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</si>
  <si>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</si>
  <si>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</si>
  <si>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</si>
  <si>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</si>
  <si>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</si>
  <si>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</si>
  <si>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</si>
  <si>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</si>
  <si>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</si>
  <si>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</si>
  <si>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</si>
  <si>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</si>
  <si>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</si>
  <si>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</si>
  <si>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</si>
  <si>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</si>
  <si>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</si>
  <si>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</si>
  <si>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</si>
  <si>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</si>
  <si>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</si>
  <si>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</si>
  <si>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</si>
  <si>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</si>
  <si>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</si>
  <si>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</si>
  <si>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</si>
  <si>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</si>
  <si>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</si>
  <si>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</si>
  <si>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</si>
  <si>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</si>
  <si>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</si>
  <si>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</si>
  <si>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</si>
  <si>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</si>
  <si>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</si>
  <si>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</si>
  <si>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</si>
  <si>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</si>
  <si>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</si>
  <si>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</si>
  <si>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</si>
  <si>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</si>
  <si>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</si>
  <si>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</si>
  <si>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</si>
  <si>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</si>
  <si>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</si>
  <si>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</si>
  <si>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</si>
  <si>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</si>
  <si>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</si>
  <si>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</si>
  <si>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</si>
  <si>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</si>
  <si>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</si>
  <si>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</si>
  <si>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</si>
  <si>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</si>
  <si>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</si>
  <si>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</si>
  <si>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</si>
  <si>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</si>
  <si>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</si>
  <si>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</si>
  <si>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</si>
  <si>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</si>
  <si>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</si>
  <si>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</si>
  <si>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</si>
  <si>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</si>
  <si>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</si>
  <si>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</si>
  <si>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</si>
  <si>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</si>
  <si>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</si>
  <si>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</si>
  <si>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</si>
  <si>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</si>
  <si>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</si>
  <si>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</si>
  <si>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</si>
  <si>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</si>
  <si>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</si>
  <si>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</si>
  <si>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</si>
  <si>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</si>
  <si>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</si>
  <si>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</si>
  <si>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</si>
  <si>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</si>
  <si>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</si>
  <si>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</si>
  <si>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</si>
  <si>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</si>
  <si>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</si>
  <si>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</si>
  <si>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</si>
  <si>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</si>
  <si>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</si>
  <si>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</si>
  <si>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</si>
  <si>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</si>
  <si>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</si>
  <si>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</si>
  <si>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</si>
  <si>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</si>
  <si>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</si>
  <si>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</si>
  <si>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</si>
  <si>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</si>
  <si>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</si>
  <si>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</si>
  <si>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</si>
  <si>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</si>
  <si>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</si>
  <si>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</si>
  <si>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</si>
  <si>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</si>
  <si>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</si>
  <si>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</si>
  <si>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</si>
  <si>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</si>
  <si>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</si>
  <si>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</si>
  <si>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</si>
  <si>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</si>
  <si>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</si>
  <si>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</si>
  <si>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</si>
  <si>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</si>
  <si>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</si>
  <si>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</si>
  <si>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</si>
  <si>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</si>
  <si>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</si>
  <si>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</si>
  <si>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</si>
  <si>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</si>
  <si>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</si>
  <si>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</si>
  <si>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</si>
  <si>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</si>
  <si>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</si>
  <si>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</si>
  <si>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</si>
  <si>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</si>
  <si>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</si>
  <si>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</si>
  <si>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</si>
  <si>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</si>
  <si>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</si>
  <si>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</si>
  <si>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</si>
  <si>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</si>
  <si>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</si>
  <si>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</si>
  <si>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</si>
  <si>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</si>
  <si>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</si>
  <si>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</si>
  <si>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</si>
  <si>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</si>
  <si>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</si>
  <si>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</si>
  <si>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</si>
  <si>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</si>
  <si>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</si>
  <si>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</si>
  <si>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</si>
  <si>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</si>
  <si>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</si>
  <si>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</si>
  <si>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</si>
  <si>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</si>
  <si>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</si>
  <si>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</si>
  <si>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</si>
  <si>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</si>
  <si>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</si>
  <si>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</si>
  <si>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</si>
  <si>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</si>
  <si>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</si>
  <si>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</si>
  <si>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</si>
  <si>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</si>
  <si>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</si>
  <si>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</si>
  <si>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</si>
  <si>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</si>
  <si>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</si>
  <si>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</si>
  <si>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</si>
  <si>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</si>
  <si>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</si>
  <si>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</si>
  <si>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</si>
  <si>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</si>
  <si>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</si>
  <si>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</si>
  <si>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</si>
  <si>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</si>
  <si>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</si>
  <si>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</si>
  <si>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</si>
  <si>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</si>
  <si>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</si>
  <si>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</si>
  <si>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</si>
  <si>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</si>
  <si>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</si>
  <si>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</si>
  <si>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</si>
  <si>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</si>
  <si>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</si>
  <si>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</si>
  <si>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</si>
  <si>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</si>
  <si>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</si>
  <si>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</si>
  <si>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</si>
  <si>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</si>
  <si>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</si>
  <si>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</si>
  <si>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</si>
  <si>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</si>
  <si>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</si>
  <si>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</si>
  <si>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</si>
  <si>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</si>
  <si>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</si>
  <si>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</si>
  <si>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</si>
  <si>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</si>
  <si>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</si>
  <si>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</si>
  <si>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</si>
  <si>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</si>
  <si>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</si>
  <si>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</si>
  <si>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</si>
  <si>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</si>
  <si>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</si>
  <si>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</si>
  <si>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</si>
  <si>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</si>
  <si>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</si>
  <si>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</si>
  <si>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</si>
  <si>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</si>
  <si>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</si>
  <si>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</si>
  <si>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</si>
  <si>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</si>
  <si>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</si>
  <si>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</si>
  <si>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</si>
  <si>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</si>
  <si>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</si>
  <si>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</si>
  <si>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</si>
  <si>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</si>
  <si>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</si>
  <si>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</si>
  <si>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</si>
  <si>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</si>
  <si>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</si>
  <si>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</si>
  <si>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</si>
  <si>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</si>
  <si>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</si>
  <si>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</si>
  <si>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</si>
  <si>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</si>
  <si>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</si>
  <si>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</si>
  <si>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</si>
  <si>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</si>
  <si>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</si>
  <si>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</si>
  <si>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</si>
  <si>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</si>
  <si>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</si>
  <si>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</si>
  <si>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</si>
  <si>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</si>
  <si>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</si>
  <si>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</si>
  <si>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</si>
  <si>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</si>
  <si>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</si>
  <si>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</si>
  <si>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</si>
  <si>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</si>
  <si>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</si>
  <si>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</si>
  <si>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</si>
  <si>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</si>
  <si>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</si>
  <si>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</si>
  <si>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</si>
  <si>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</si>
  <si>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</si>
  <si>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</si>
  <si>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</si>
  <si>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</si>
  <si>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</si>
  <si>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</si>
  <si>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</si>
  <si>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</si>
  <si>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</si>
  <si>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</si>
  <si>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</si>
  <si>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</si>
  <si>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</si>
  <si>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</si>
  <si>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</si>
  <si>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</si>
  <si>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</si>
  <si>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</si>
  <si>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</si>
  <si>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</si>
  <si>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</si>
  <si>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</si>
  <si>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</si>
  <si>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</si>
  <si>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</si>
  <si>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</si>
  <si>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</si>
  <si>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</si>
  <si>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</si>
  <si>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</si>
  <si>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</si>
  <si>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</si>
  <si>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</si>
  <si>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</si>
  <si>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</si>
  <si>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</si>
  <si>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</si>
  <si>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</si>
  <si>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</si>
  <si>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</si>
  <si>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</si>
  <si>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</si>
  <si>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</si>
  <si>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</si>
  <si>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</si>
  <si>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</si>
  <si>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</si>
  <si>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</si>
  <si>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</si>
  <si>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</si>
  <si>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</si>
  <si>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</si>
  <si>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</si>
  <si>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</si>
  <si>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</si>
  <si>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</si>
  <si>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</si>
  <si>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</si>
  <si>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</si>
  <si>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</si>
  <si>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</si>
  <si>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</si>
  <si>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</si>
  <si>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</si>
  <si>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</si>
  <si>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</si>
  <si>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</si>
  <si>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</si>
  <si>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</si>
  <si>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</si>
  <si>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</si>
  <si>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</si>
  <si>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</si>
  <si>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</si>
  <si>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</si>
  <si>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</si>
  <si>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</si>
  <si>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</si>
  <si>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</si>
  <si>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</si>
  <si>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</si>
  <si>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</si>
  <si>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</si>
  <si>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</si>
  <si>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</si>
  <si>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</si>
  <si>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</si>
  <si>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</si>
  <si>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</si>
  <si>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</si>
  <si>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</si>
  <si>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</si>
  <si>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</si>
  <si>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</si>
  <si>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</si>
  <si>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</si>
  <si>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</si>
  <si>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</si>
  <si>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</si>
  <si>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</si>
  <si>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</si>
  <si>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</si>
  <si>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</si>
  <si>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</si>
  <si>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</si>
  <si>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</si>
  <si>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</si>
  <si>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</si>
  <si>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</si>
  <si>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</si>
  <si>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</si>
  <si>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</si>
  <si>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</si>
  <si>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</si>
  <si>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</si>
  <si>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</si>
  <si>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</si>
  <si>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</si>
  <si>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</si>
  <si>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</si>
  <si>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</si>
  <si>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</si>
  <si>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</si>
  <si>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</si>
  <si>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</si>
  <si>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</si>
  <si>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</si>
  <si>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</si>
  <si>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</si>
  <si>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</si>
  <si>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</si>
  <si>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</si>
  <si>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</si>
  <si>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</si>
  <si>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</si>
  <si>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</si>
  <si>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</si>
  <si>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</si>
  <si>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</si>
  <si>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</si>
  <si>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</si>
  <si>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</si>
  <si>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</si>
  <si>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</si>
  <si>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</si>
  <si>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</si>
  <si>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</si>
  <si>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</si>
  <si>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</si>
  <si>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</si>
  <si>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</si>
  <si>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</si>
  <si>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</si>
  <si>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</si>
  <si>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</si>
  <si>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</si>
  <si>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</si>
  <si>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</si>
  <si>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</si>
  <si>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</si>
  <si>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</si>
  <si>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</si>
  <si>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</si>
  <si>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</si>
  <si>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</si>
  <si>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</si>
  <si>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</si>
  <si>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</si>
  <si>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</si>
  <si>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</si>
  <si>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</si>
  <si>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</si>
  <si>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</si>
  <si>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</si>
  <si>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</si>
  <si>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</si>
  <si>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</si>
  <si>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</si>
  <si>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</si>
  <si>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</si>
  <si>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</si>
  <si>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</si>
  <si>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</si>
  <si>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</si>
  <si>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</si>
  <si>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</si>
  <si>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</si>
  <si>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</si>
  <si>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</si>
  <si>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</si>
  <si>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</si>
  <si>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</si>
  <si>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</si>
  <si>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</si>
  <si>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</si>
  <si>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</si>
  <si>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</si>
  <si>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</si>
  <si>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</si>
  <si>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</si>
  <si>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</si>
  <si>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</si>
  <si>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</si>
  <si>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</si>
  <si>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</si>
  <si>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</si>
  <si>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</si>
  <si>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</si>
  <si>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</si>
  <si>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</si>
  <si>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</si>
  <si>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</si>
  <si>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</si>
  <si>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</si>
  <si>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</si>
  <si>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</si>
  <si>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</si>
  <si>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</si>
  <si>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</si>
  <si>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</si>
  <si>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</si>
  <si>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</si>
  <si>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</si>
  <si>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</si>
  <si>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</si>
  <si>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</si>
  <si>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</si>
  <si>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</si>
  <si>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</si>
  <si>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</si>
  <si>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</si>
  <si>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</si>
  <si>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</si>
  <si>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</si>
  <si>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</si>
  <si>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</si>
  <si>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</si>
  <si>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</si>
  <si>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</si>
  <si>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</si>
  <si>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</si>
  <si>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</si>
  <si>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</si>
  <si>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</si>
  <si>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</si>
  <si>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</si>
  <si>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</si>
  <si>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</si>
  <si>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</si>
  <si>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</si>
  <si>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</si>
  <si>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</si>
  <si>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</si>
  <si>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</si>
  <si>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</si>
  <si>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</si>
  <si>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</si>
  <si>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</si>
  <si>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</si>
  <si>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</si>
  <si>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</si>
  <si>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</si>
  <si>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</si>
  <si>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</si>
  <si>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</si>
  <si>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</si>
  <si>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</si>
  <si>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</si>
  <si>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</si>
  <si>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</si>
  <si>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</si>
  <si>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</si>
  <si>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</si>
  <si>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</si>
  <si>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</si>
  <si>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</si>
  <si>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</si>
  <si>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</si>
  <si>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</si>
  <si>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</si>
  <si>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</si>
  <si>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</si>
  <si>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</si>
  <si>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</si>
  <si>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</si>
  <si>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</si>
  <si>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</si>
  <si>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</si>
  <si>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</si>
  <si>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</si>
  <si>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</si>
  <si>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</si>
  <si>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</si>
  <si>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</si>
  <si>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</si>
  <si>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</si>
  <si>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</si>
  <si>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</si>
  <si>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</si>
  <si>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</si>
  <si>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</si>
  <si>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</si>
  <si>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</si>
  <si>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</si>
  <si>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</si>
  <si>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</si>
  <si>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</si>
  <si>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</si>
  <si>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</si>
  <si>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</si>
  <si>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</si>
  <si>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</si>
  <si>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</si>
  <si>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</si>
  <si>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</si>
  <si>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</si>
  <si>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</si>
  <si>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</si>
  <si>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</si>
  <si>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</si>
  <si>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</si>
  <si>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</si>
  <si>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</si>
  <si>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</si>
  <si>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</si>
  <si>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</si>
  <si>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</si>
  <si>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</si>
  <si>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</si>
  <si>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</si>
  <si>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</si>
  <si>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</si>
  <si>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</si>
  <si>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</si>
  <si>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</si>
  <si>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</si>
  <si>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</si>
  <si>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</si>
  <si>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</si>
  <si>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</si>
  <si>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</si>
  <si>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</si>
  <si>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</si>
  <si>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</si>
  <si>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</si>
  <si>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</si>
  <si>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</si>
  <si>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</si>
  <si>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</si>
  <si>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</si>
  <si>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</si>
  <si>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</si>
  <si>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</si>
  <si>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</si>
  <si>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</si>
  <si>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</si>
  <si>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</si>
  <si>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</si>
  <si>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</si>
  <si>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</si>
  <si>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</si>
  <si>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</si>
  <si>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</si>
  <si>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</si>
  <si>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</si>
  <si>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</si>
  <si>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</si>
  <si>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</si>
  <si>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</si>
  <si>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</si>
  <si>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</si>
  <si>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</si>
  <si>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</si>
  <si>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</si>
  <si>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</si>
  <si>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</si>
  <si>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</si>
  <si>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</si>
  <si>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</si>
  <si>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</si>
  <si>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</si>
  <si>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</si>
  <si>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</si>
  <si>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</si>
  <si>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</si>
  <si>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</si>
  <si>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</si>
  <si>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</si>
  <si>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</si>
  <si>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</si>
  <si>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</si>
  <si>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</si>
  <si>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</si>
  <si>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</si>
  <si>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</si>
  <si>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</si>
  <si>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</si>
  <si>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</si>
  <si>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</si>
  <si>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</si>
  <si>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</si>
  <si>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</si>
  <si>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</si>
  <si>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</si>
  <si>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</si>
  <si>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</si>
  <si>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</si>
  <si>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</si>
  <si>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</si>
  <si>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</si>
  <si>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</si>
  <si>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</si>
  <si>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</si>
  <si>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</si>
  <si>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</si>
  <si>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</si>
  <si>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</si>
  <si>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</si>
  <si>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</si>
  <si>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</si>
  <si>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</si>
  <si>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</si>
  <si>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</si>
  <si>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</si>
  <si>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</si>
  <si>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</si>
  <si>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</si>
  <si>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</si>
  <si>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</si>
  <si>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</si>
  <si>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</si>
  <si>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</si>
  <si>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</si>
  <si>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</si>
  <si>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</si>
  <si>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</si>
  <si>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</si>
  <si>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</si>
  <si>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</si>
  <si>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</si>
  <si>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</si>
  <si>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</si>
  <si>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</si>
  <si>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</si>
  <si>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</si>
  <si>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</si>
  <si>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</si>
  <si>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</si>
  <si>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</si>
  <si>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</si>
  <si>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</si>
  <si>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</si>
  <si>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</si>
  <si>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</si>
  <si>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</si>
  <si>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</si>
  <si>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</si>
  <si>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</si>
  <si>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</si>
  <si>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</si>
  <si>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</si>
  <si>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</si>
  <si>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</si>
  <si>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</si>
  <si>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</si>
  <si>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</si>
  <si>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</si>
  <si>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</si>
  <si>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</si>
  <si>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</si>
  <si>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</si>
  <si>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</si>
  <si>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</si>
  <si>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</si>
  <si>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</si>
  <si>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</si>
  <si>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</si>
  <si>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</si>
  <si>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</si>
  <si>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</si>
  <si>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</si>
  <si>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</si>
  <si>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</si>
  <si>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</si>
  <si>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</si>
  <si>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</si>
  <si>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</si>
  <si>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</si>
  <si>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</si>
  <si>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</si>
  <si>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</si>
  <si>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</si>
  <si>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</si>
  <si>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</si>
  <si>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</si>
  <si>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</si>
  <si>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</si>
  <si>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</si>
  <si>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</si>
  <si>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</si>
  <si>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</si>
  <si>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</si>
  <si>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</si>
  <si>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</si>
  <si>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</si>
  <si>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</si>
  <si>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</si>
  <si>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</si>
  <si>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</si>
  <si>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</si>
  <si>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</si>
  <si>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</si>
  <si>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</si>
  <si>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</si>
  <si>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</si>
  <si>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</si>
  <si>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</si>
  <si>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</si>
  <si>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</si>
  <si>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</si>
  <si>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</si>
  <si>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</si>
  <si>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</si>
  <si>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</si>
  <si>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</si>
  <si>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</si>
  <si>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</si>
  <si>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</si>
  <si>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</si>
  <si>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</si>
  <si>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</si>
  <si>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</si>
  <si>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</si>
  <si>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</si>
  <si>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</si>
  <si>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</si>
  <si>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</si>
  <si>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</si>
  <si>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</si>
  <si>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</si>
  <si>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</si>
  <si>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</si>
  <si>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</si>
  <si>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</si>
  <si>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</si>
  <si>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</si>
  <si>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</si>
  <si>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</si>
  <si>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</si>
  <si>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</si>
  <si>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</si>
  <si>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</si>
  <si>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</si>
  <si>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</si>
  <si>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</si>
  <si>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</si>
  <si>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</si>
  <si>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</si>
  <si>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</si>
  <si>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</si>
  <si>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</si>
  <si>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</si>
  <si>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</si>
  <si>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</si>
  <si>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</si>
  <si>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</si>
  <si>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</si>
  <si>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</si>
  <si>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</si>
  <si>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</si>
  <si>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</si>
  <si>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</si>
  <si>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</si>
  <si>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</si>
  <si>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</si>
  <si>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</si>
  <si>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</si>
  <si>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</si>
  <si>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</si>
  <si>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</si>
  <si>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</si>
  <si>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</si>
  <si>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</si>
  <si>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</si>
  <si>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</si>
  <si>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</si>
  <si>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</si>
  <si>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</si>
  <si>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</si>
  <si>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</si>
  <si>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</si>
  <si>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</si>
  <si>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</si>
  <si>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</si>
  <si>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</si>
  <si>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</si>
  <si>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</si>
  <si>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</si>
  <si>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</si>
  <si>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</si>
  <si>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</si>
  <si>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</si>
  <si>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</si>
  <si>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</si>
  <si>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</si>
  <si>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</si>
  <si>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</si>
  <si>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</si>
  <si>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</si>
  <si>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</si>
  <si>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</si>
  <si>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</si>
  <si>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</si>
  <si>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</si>
  <si>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</si>
  <si>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</si>
  <si>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</si>
  <si>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</si>
  <si>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</si>
  <si>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</si>
  <si>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</si>
  <si>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</si>
  <si>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</si>
  <si>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</si>
  <si>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</si>
  <si>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</si>
  <si>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</si>
  <si>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</si>
  <si>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</si>
  <si>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</si>
  <si>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</si>
  <si>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</si>
  <si>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</si>
  <si>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</si>
  <si>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</si>
  <si>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</si>
  <si>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</si>
  <si>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</si>
  <si>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</si>
  <si>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</si>
  <si>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</si>
  <si>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</si>
  <si>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</si>
  <si>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</si>
  <si>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</si>
  <si>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</si>
  <si>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</si>
  <si>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</si>
  <si>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</si>
  <si>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</si>
  <si>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</si>
  <si>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</si>
  <si>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</si>
  <si>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</si>
  <si>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</si>
  <si>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</si>
  <si>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</si>
  <si>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</si>
  <si>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</si>
  <si>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</si>
  <si>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</si>
  <si>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</si>
  <si>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</si>
  <si>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</si>
  <si>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</si>
  <si>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</si>
  <si>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</si>
  <si>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</si>
  <si>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</si>
  <si>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</si>
  <si>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</si>
  <si>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</si>
  <si>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</si>
  <si>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</si>
  <si>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</si>
  <si>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</si>
  <si>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</si>
  <si>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</si>
  <si>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</si>
  <si>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</si>
  <si>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</si>
  <si>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</si>
  <si>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</si>
  <si>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</si>
  <si>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</si>
  <si>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</si>
  <si>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</si>
  <si>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</si>
  <si>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</si>
  <si>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</si>
  <si>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</si>
  <si>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</si>
  <si>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</si>
  <si>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</si>
  <si>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</si>
  <si>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</si>
  <si>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</si>
  <si>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</si>
  <si>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</si>
  <si>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</si>
  <si>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</si>
  <si>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</si>
  <si>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</si>
  <si>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</si>
  <si>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</si>
  <si>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</si>
  <si>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</si>
  <si>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</si>
  <si>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</si>
  <si>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</si>
  <si>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</si>
  <si>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</si>
  <si>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</si>
  <si>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</si>
  <si>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</si>
  <si>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</si>
  <si>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</si>
  <si>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</si>
  <si>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</si>
  <si>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</si>
  <si>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</si>
  <si>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</si>
  <si>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</si>
  <si>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</si>
  <si>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</si>
  <si>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</si>
  <si>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</si>
  <si>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</si>
  <si>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</si>
  <si>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</si>
  <si>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</si>
  <si>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</si>
  <si>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</si>
  <si>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</si>
  <si>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</si>
  <si>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</si>
  <si>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</si>
  <si>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</si>
  <si>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</si>
  <si>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</si>
  <si>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</si>
  <si>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</si>
  <si>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</si>
  <si>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</si>
  <si>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</si>
  <si>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</si>
  <si>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</si>
  <si>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</si>
  <si>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</si>
  <si>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</si>
  <si>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</si>
  <si>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</si>
  <si>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</si>
  <si>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</si>
  <si>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</si>
  <si>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</si>
  <si>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</si>
  <si>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</si>
  <si>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</si>
  <si>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</si>
  <si>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</si>
  <si>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</si>
  <si>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</si>
  <si>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</si>
  <si>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</si>
  <si>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</si>
  <si>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</si>
  <si>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</si>
  <si>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</si>
  <si>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</si>
  <si>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</si>
  <si>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</si>
  <si>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</si>
  <si>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</si>
  <si>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</si>
  <si>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</si>
  <si>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</si>
  <si>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</si>
  <si>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</si>
  <si>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</si>
  <si>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</si>
  <si>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</si>
  <si>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</si>
  <si>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</si>
  <si>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</si>
  <si>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</si>
  <si>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</si>
  <si>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</si>
  <si>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</si>
  <si>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</si>
  <si>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</si>
  <si>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</si>
  <si>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</si>
  <si>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</si>
  <si>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</si>
  <si>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</si>
  <si>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</si>
  <si>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</si>
  <si>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</si>
  <si>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</si>
  <si>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</si>
  <si>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</si>
  <si>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</si>
  <si>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</si>
  <si>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</si>
  <si>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</si>
  <si>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</si>
  <si>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</si>
  <si>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</si>
  <si>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</si>
  <si>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</si>
  <si>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</si>
  <si>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</si>
  <si>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</si>
  <si>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</si>
  <si>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</si>
  <si>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</si>
  <si>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</si>
  <si>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</si>
  <si>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</si>
  <si>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</si>
  <si>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</si>
  <si>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</si>
  <si>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</si>
  <si>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</si>
  <si>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</si>
  <si>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</si>
  <si>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</si>
  <si>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</si>
  <si>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</si>
  <si>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</si>
  <si>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</si>
  <si>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</si>
  <si>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</si>
  <si>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</si>
  <si>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</si>
  <si>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</si>
  <si>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</si>
  <si>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</si>
  <si>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</si>
  <si>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</si>
  <si>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</si>
  <si>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</si>
  <si>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</si>
  <si>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</si>
  <si>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</si>
  <si>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</si>
  <si>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</si>
  <si>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</si>
  <si>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</si>
  <si>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</si>
  <si>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</si>
  <si>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</si>
  <si>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</si>
  <si>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</si>
  <si>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</si>
  <si>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</si>
  <si>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</si>
  <si>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</si>
  <si>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</si>
  <si>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</si>
  <si>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</si>
  <si>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</si>
  <si>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</si>
  <si>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</si>
  <si>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</si>
  <si>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</si>
  <si>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</si>
  <si>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</si>
  <si>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</si>
  <si>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</si>
  <si>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</si>
  <si>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</si>
  <si>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</si>
  <si>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</si>
  <si>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</si>
  <si>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</si>
  <si>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</si>
  <si>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</si>
  <si>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</si>
  <si>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</si>
  <si>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</si>
  <si>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</si>
  <si>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</si>
  <si>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</si>
  <si>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</si>
  <si>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</si>
  <si>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</si>
  <si>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</si>
  <si>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</si>
  <si>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</si>
  <si>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</si>
  <si>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</si>
  <si>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</si>
  <si>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</si>
  <si>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</si>
  <si>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</si>
  <si>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</si>
  <si>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</si>
  <si>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</si>
  <si>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</si>
  <si>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</si>
  <si>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</si>
  <si>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</si>
  <si>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</si>
  <si>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</si>
  <si>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</si>
  <si>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</si>
  <si>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</si>
  <si>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</si>
  <si>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</si>
  <si>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</si>
  <si>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</si>
  <si>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</si>
  <si>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</si>
  <si>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</si>
  <si>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</si>
  <si>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</si>
  <si>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</si>
  <si>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</si>
  <si>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</si>
  <si>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</si>
  <si>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</si>
  <si>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</si>
  <si>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</si>
  <si>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</si>
  <si>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</si>
  <si>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</si>
  <si>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</si>
  <si>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</si>
  <si>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</si>
  <si>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</si>
  <si>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</si>
  <si>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</si>
  <si>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</si>
  <si>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</si>
  <si>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</si>
  <si>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</si>
  <si>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</si>
  <si>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</si>
  <si>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</si>
  <si>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</si>
  <si>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</si>
  <si>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</si>
  <si>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</si>
  <si>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</si>
  <si>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</si>
  <si>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</si>
  <si>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</si>
  <si>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</si>
  <si>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</si>
  <si>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</si>
  <si>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</si>
  <si>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</si>
  <si>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</si>
  <si>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</si>
  <si>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</si>
  <si>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</si>
  <si>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</si>
  <si>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</si>
  <si>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</si>
  <si>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</si>
  <si>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</si>
  <si>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</si>
  <si>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</si>
  <si>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</si>
  <si>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</si>
  <si>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</si>
  <si>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</si>
  <si>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</si>
  <si>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</si>
  <si>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</si>
  <si>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</si>
  <si>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</si>
  <si>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</si>
  <si>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</si>
  <si>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</si>
  <si>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</si>
  <si>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</si>
  <si>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</si>
  <si>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</si>
  <si>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</si>
  <si>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</si>
  <si>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</si>
  <si>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</si>
  <si>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</si>
  <si>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</si>
  <si>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</si>
  <si>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</si>
  <si>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</si>
  <si>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</si>
  <si>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</si>
  <si>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</si>
  <si>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</si>
  <si>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</si>
  <si>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</si>
  <si>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</si>
  <si>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</si>
  <si>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</si>
  <si>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</si>
  <si>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</si>
  <si>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</si>
  <si>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</si>
  <si>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</si>
  <si>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</si>
  <si>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</si>
  <si>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</si>
  <si>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</si>
  <si>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</si>
  <si>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</si>
  <si>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</si>
  <si>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</si>
  <si>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</si>
  <si>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</si>
  <si>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</si>
  <si>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</si>
  <si>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</si>
  <si>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</si>
  <si>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</si>
  <si>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</si>
  <si>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</si>
  <si>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</si>
  <si>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</si>
  <si>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</si>
  <si>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</si>
  <si>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</si>
  <si>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</si>
  <si>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</si>
  <si>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</si>
  <si>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</si>
  <si>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</si>
  <si>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</si>
  <si>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</si>
  <si>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</si>
  <si>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</si>
  <si>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</si>
  <si>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</si>
  <si>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</si>
  <si>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</si>
  <si>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</si>
  <si>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</si>
  <si>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</si>
  <si>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</si>
  <si>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</si>
  <si>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</si>
  <si>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</si>
  <si>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</si>
  <si>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</si>
  <si>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</si>
  <si>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</si>
  <si>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</si>
  <si>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</si>
  <si>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</si>
  <si>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</si>
  <si>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</si>
  <si>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</si>
  <si>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</si>
  <si>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</si>
  <si>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</si>
  <si>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</si>
  <si>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</si>
  <si>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</si>
  <si>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</si>
  <si>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</si>
  <si>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</si>
  <si>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</si>
  <si>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</si>
  <si>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</si>
  <si>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</si>
  <si>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</si>
  <si>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</si>
  <si>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</si>
  <si>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</si>
  <si>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</si>
  <si>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</si>
  <si>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</si>
  <si>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</si>
  <si>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</si>
  <si>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</si>
  <si>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</si>
  <si>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</si>
  <si>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</si>
  <si>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</si>
  <si>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</si>
  <si>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</si>
  <si>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</si>
  <si>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</si>
  <si>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</si>
  <si>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</si>
  <si>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</si>
  <si>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</si>
  <si>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</si>
  <si>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</si>
  <si>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</si>
  <si>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</si>
  <si>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</si>
  <si>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</si>
  <si>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</si>
  <si>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</si>
  <si>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</si>
  <si>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</si>
  <si>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</si>
  <si>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</si>
  <si>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</si>
  <si>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</si>
  <si>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</si>
  <si>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</si>
  <si>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</si>
  <si>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</si>
  <si>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</si>
  <si>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</si>
  <si>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</si>
  <si>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</si>
  <si>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</si>
  <si>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</si>
  <si>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</si>
  <si>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</si>
  <si>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</si>
  <si>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</si>
  <si>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</si>
  <si>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</si>
  <si>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</si>
  <si>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</si>
  <si>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</si>
  <si>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</si>
  <si>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</si>
  <si>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</si>
  <si>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</si>
  <si>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</si>
  <si>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</si>
  <si>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</si>
  <si>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</si>
  <si>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</si>
  <si>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</si>
  <si>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</si>
  <si>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</si>
  <si>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</si>
  <si>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</si>
  <si>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</si>
  <si>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</si>
  <si>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</si>
  <si>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</si>
  <si>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</si>
  <si>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</si>
  <si>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</si>
  <si>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</si>
  <si>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</si>
  <si>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</si>
  <si>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</si>
  <si>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</si>
  <si>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</si>
  <si>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</si>
  <si>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</si>
  <si>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</si>
  <si>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</si>
  <si>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</si>
  <si>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</si>
  <si>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</si>
  <si>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</si>
  <si>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</si>
  <si>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</si>
  <si>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</si>
  <si>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</si>
  <si>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</si>
  <si>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</si>
  <si>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</si>
  <si>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</si>
  <si>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</si>
  <si>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</si>
  <si>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</si>
  <si>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</si>
  <si>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</si>
  <si>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</si>
  <si>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</si>
  <si>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</si>
  <si>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</si>
  <si>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</si>
  <si>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</si>
  <si>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</si>
  <si>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</si>
  <si>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</si>
  <si>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</si>
  <si>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</si>
  <si>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</si>
  <si>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</si>
  <si>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</si>
  <si>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</si>
  <si>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</si>
  <si>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</si>
  <si>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</si>
  <si>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</si>
  <si>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</si>
  <si>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</si>
  <si>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</si>
  <si>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</si>
  <si>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</si>
  <si>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</si>
  <si>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</si>
  <si>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</si>
  <si>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</si>
  <si>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</si>
  <si>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</si>
  <si>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</si>
  <si>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</si>
  <si>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</si>
  <si>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</si>
  <si>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</si>
  <si>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</si>
  <si>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</si>
  <si>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</si>
  <si>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</si>
  <si>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</si>
  <si>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</si>
  <si>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</si>
  <si>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</si>
  <si>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</si>
  <si>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</si>
  <si>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</si>
  <si>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</si>
  <si>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</si>
  <si>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</si>
  <si>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</si>
  <si>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</si>
  <si>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</si>
  <si>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</si>
  <si>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</si>
  <si>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</si>
  <si>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</si>
  <si>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</si>
  <si>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</si>
  <si>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</si>
  <si>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</si>
  <si>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</si>
  <si>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</si>
  <si>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</si>
  <si>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</si>
  <si>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</si>
  <si>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</si>
  <si>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</si>
  <si>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</si>
  <si>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</si>
  <si>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</si>
  <si>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</si>
  <si>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</si>
  <si>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</si>
  <si>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</si>
  <si>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</si>
  <si>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</si>
  <si>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</si>
  <si>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</si>
  <si>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</si>
  <si>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</si>
  <si>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</si>
  <si>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</si>
  <si>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</si>
  <si>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</si>
  <si>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</si>
  <si>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</si>
  <si>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</si>
  <si>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</si>
  <si>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</si>
  <si>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</si>
  <si>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</si>
  <si>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</si>
  <si>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</si>
  <si>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</si>
  <si>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</si>
  <si>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</si>
  <si>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</si>
  <si>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</si>
  <si>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</si>
  <si>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</si>
  <si>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</si>
  <si>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</si>
  <si>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</si>
  <si>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</si>
  <si>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</si>
  <si>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</si>
  <si>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</si>
  <si>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</si>
  <si>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</si>
  <si>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</si>
  <si>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</si>
  <si>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</si>
  <si>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</si>
  <si>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</si>
  <si>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</si>
  <si>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</si>
  <si>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</si>
  <si>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</si>
  <si>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</si>
  <si>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</si>
  <si>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</si>
  <si>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</si>
  <si>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</si>
  <si>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</si>
  <si>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</si>
  <si>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</si>
  <si>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</si>
  <si>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</si>
  <si>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</si>
  <si>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</si>
  <si>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</si>
  <si>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</si>
  <si>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</si>
  <si>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</si>
  <si>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</si>
  <si>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</si>
  <si>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</si>
  <si>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</si>
  <si>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</si>
  <si>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</si>
  <si>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</si>
  <si>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</si>
  <si>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</si>
  <si>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</si>
  <si>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</si>
  <si>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</si>
  <si>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</si>
  <si>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</si>
  <si>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</si>
  <si>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</si>
  <si>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</si>
  <si>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</si>
  <si>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</si>
  <si>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</si>
  <si>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</si>
  <si>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</si>
  <si>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</si>
  <si>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</si>
  <si>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</si>
  <si>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</si>
  <si>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</si>
  <si>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</si>
  <si>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</si>
  <si>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</si>
  <si>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</si>
  <si>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</si>
  <si>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</si>
  <si>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</si>
  <si>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</si>
  <si>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</si>
  <si>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</si>
  <si>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</si>
  <si>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</si>
  <si>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</si>
  <si>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</si>
  <si>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</si>
  <si>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</si>
  <si>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</si>
  <si>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</si>
  <si>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</si>
  <si>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</si>
  <si>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</si>
  <si>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</si>
  <si>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</si>
  <si>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</si>
  <si>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</si>
  <si>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</si>
  <si>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</si>
  <si>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</si>
  <si>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</si>
  <si>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</si>
  <si>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</si>
  <si>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</si>
  <si>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</si>
  <si>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</si>
  <si>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</si>
  <si>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</si>
  <si>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</si>
  <si>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</si>
  <si>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</si>
  <si>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</si>
  <si>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</si>
  <si>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</si>
  <si>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</si>
  <si>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</si>
  <si>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</si>
  <si>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</si>
  <si>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</si>
  <si>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</si>
  <si>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</si>
  <si>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</si>
  <si>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</si>
  <si>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</si>
  <si>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</si>
  <si>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</si>
  <si>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</si>
  <si>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</si>
  <si>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</si>
  <si>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</si>
  <si>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</si>
  <si>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</si>
  <si>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</si>
  <si>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</si>
  <si>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</si>
  <si>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</si>
  <si>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</si>
  <si>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</si>
  <si>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</si>
  <si>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</si>
  <si>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</si>
  <si>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</si>
  <si>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</si>
  <si>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</si>
  <si>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</si>
  <si>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</si>
  <si>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</si>
  <si>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</si>
  <si>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</si>
  <si>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</si>
  <si>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</si>
  <si>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</si>
  <si>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</si>
  <si>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</si>
  <si>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</si>
  <si>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</si>
  <si>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</si>
  <si>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</si>
  <si>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</si>
  <si>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</si>
  <si>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</si>
  <si>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</si>
  <si>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</si>
  <si>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</si>
  <si>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</si>
  <si>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</si>
  <si>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</si>
  <si>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</si>
  <si>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</si>
  <si>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</si>
  <si>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</si>
  <si>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</si>
  <si>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</si>
  <si>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</si>
  <si>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</si>
  <si>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</si>
  <si>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</si>
  <si>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</si>
  <si>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</si>
  <si>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</si>
  <si>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</si>
  <si>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</si>
  <si>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</si>
  <si>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</si>
  <si>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</si>
  <si>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</si>
  <si>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</si>
  <si>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</si>
  <si>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</si>
  <si>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</si>
  <si>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</si>
  <si>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</si>
  <si>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</si>
  <si>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</si>
  <si>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</si>
  <si>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</si>
  <si>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</si>
  <si>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</si>
  <si>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</si>
  <si>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</si>
  <si>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</si>
  <si>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</si>
  <si>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</si>
  <si>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</si>
  <si>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</si>
  <si>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</si>
  <si>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</si>
  <si>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</si>
  <si>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</si>
  <si>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</si>
  <si>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</si>
  <si>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</si>
  <si>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</si>
  <si>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</si>
  <si>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</si>
  <si>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</si>
  <si>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</si>
  <si>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</si>
  <si>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</si>
  <si>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</si>
  <si>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</si>
  <si>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</si>
  <si>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</si>
  <si>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</si>
  <si>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</si>
  <si>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</si>
  <si>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</si>
  <si>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</si>
  <si>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</si>
  <si>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</si>
  <si>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</si>
  <si>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</si>
  <si>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</si>
  <si>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</si>
  <si>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</si>
  <si>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</si>
  <si>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</si>
  <si>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</si>
  <si>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</si>
  <si>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</si>
  <si>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</si>
  <si>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</si>
  <si>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</si>
  <si>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</si>
  <si>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</si>
  <si>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</si>
  <si>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</si>
  <si>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</si>
  <si>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</si>
  <si>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</si>
  <si>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</si>
  <si>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</si>
  <si>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</si>
  <si>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</si>
  <si>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</si>
  <si>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</si>
  <si>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</si>
  <si>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</si>
  <si>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</si>
  <si>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</si>
  <si>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</si>
  <si>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</si>
  <si>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</si>
  <si>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</si>
  <si>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</si>
  <si>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</si>
  <si>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</si>
  <si>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</si>
  <si>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</si>
  <si>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</si>
  <si>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</si>
  <si>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</si>
  <si>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</si>
  <si>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</si>
  <si>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</si>
  <si>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</si>
  <si>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</si>
  <si>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</si>
  <si>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</si>
  <si>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</si>
  <si>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</si>
  <si>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</si>
  <si>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</si>
  <si>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</si>
  <si>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</si>
  <si>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</si>
  <si>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</si>
  <si>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</si>
  <si>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</si>
  <si>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</si>
  <si>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</si>
  <si>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</si>
  <si>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</si>
  <si>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</si>
  <si>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</si>
  <si>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</si>
  <si>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</si>
  <si>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</si>
  <si>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</si>
  <si>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</si>
  <si>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</si>
  <si>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</si>
  <si>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</si>
  <si>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</si>
  <si>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</si>
  <si>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</si>
  <si>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</si>
  <si>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</si>
  <si>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</si>
  <si>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</si>
  <si>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</si>
  <si>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</si>
  <si>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</si>
  <si>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</si>
  <si>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</si>
  <si>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</si>
  <si>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</si>
  <si>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</si>
  <si>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</si>
  <si>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</si>
  <si>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</si>
  <si>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</si>
  <si>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</si>
  <si>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</si>
  <si>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</si>
  <si>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</si>
  <si>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</si>
  <si>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</si>
  <si>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</si>
  <si>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</si>
  <si>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</si>
  <si>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</si>
  <si>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</si>
  <si>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</si>
  <si>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</si>
  <si>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</si>
  <si>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</si>
  <si>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</si>
  <si>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</si>
  <si>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</si>
  <si>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</si>
  <si>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</si>
  <si>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</si>
  <si>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</si>
  <si>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</si>
  <si>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</si>
  <si>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</si>
  <si>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</si>
  <si>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</si>
  <si>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</si>
  <si>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</si>
  <si>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</si>
  <si>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</si>
  <si>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</si>
  <si>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</si>
  <si>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</si>
  <si>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</si>
  <si>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</si>
  <si>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</si>
  <si>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</si>
  <si>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</si>
  <si>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</si>
  <si>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</si>
  <si>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</si>
  <si>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</si>
  <si>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</si>
  <si>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</si>
  <si>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</si>
  <si>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</si>
  <si>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</si>
  <si>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</si>
  <si>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</si>
  <si>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</si>
  <si>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</si>
  <si>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</si>
  <si>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</si>
  <si>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</si>
  <si>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</si>
  <si>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</si>
  <si>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</si>
  <si>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</si>
  <si>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</si>
  <si>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</si>
  <si>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</si>
  <si>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</si>
  <si>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</si>
  <si>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</si>
  <si>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</si>
  <si>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</si>
  <si>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</si>
  <si>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</si>
  <si>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</si>
  <si>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</si>
  <si>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</si>
  <si>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</si>
  <si>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</si>
  <si>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</si>
  <si>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</si>
  <si>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</si>
  <si>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</si>
  <si>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</si>
  <si>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</si>
  <si>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</si>
  <si>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</si>
  <si>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</si>
  <si>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</si>
  <si>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</si>
  <si>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</si>
  <si>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</si>
  <si>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</si>
  <si>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</si>
  <si>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</si>
  <si>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</si>
  <si>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</si>
  <si>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</si>
  <si>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</si>
  <si>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</si>
  <si>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</si>
  <si>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</si>
  <si>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</si>
  <si>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</si>
  <si>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</si>
  <si>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</si>
  <si>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</si>
  <si>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</si>
  <si>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</si>
  <si>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</si>
  <si>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</si>
  <si>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</si>
  <si>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</si>
  <si>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</si>
  <si>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</si>
  <si>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</si>
  <si>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</si>
  <si>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</si>
  <si>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</si>
  <si>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</si>
  <si>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</si>
  <si>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</si>
  <si>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</si>
  <si>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</si>
  <si>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</si>
  <si>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</si>
  <si>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</si>
  <si>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</si>
  <si>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</si>
  <si>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</si>
  <si>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</si>
  <si>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</si>
  <si>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</si>
  <si>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</si>
  <si>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</si>
  <si>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</si>
  <si>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</si>
  <si>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</si>
  <si>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</si>
  <si>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</si>
  <si>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</si>
  <si>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</si>
  <si>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</si>
  <si>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</si>
  <si>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</si>
  <si>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</si>
  <si>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</si>
  <si>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</si>
  <si>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</si>
  <si>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</si>
  <si>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</si>
  <si>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</si>
  <si>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</si>
  <si>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</si>
  <si>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</si>
  <si>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</si>
  <si>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</si>
  <si>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</si>
  <si>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</si>
  <si>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</si>
  <si>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</si>
  <si>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</si>
  <si>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</si>
  <si>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</si>
  <si>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</si>
  <si>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</si>
  <si>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</si>
  <si>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</si>
  <si>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</si>
  <si>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</si>
  <si>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</si>
  <si>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</si>
  <si>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</si>
  <si>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</si>
  <si>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</si>
  <si>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</si>
  <si>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</si>
  <si>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</si>
  <si>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</si>
  <si>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</si>
  <si>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</si>
  <si>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</si>
  <si>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</si>
  <si>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</si>
  <si>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</si>
  <si>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</si>
  <si>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</si>
  <si>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</si>
  <si>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</si>
  <si>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</si>
  <si>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</si>
  <si>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</si>
  <si>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</si>
  <si>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</si>
  <si>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</si>
  <si>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</si>
  <si>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</si>
  <si>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</si>
  <si>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</si>
  <si>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</si>
  <si>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</si>
  <si>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</si>
  <si>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</si>
  <si>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</si>
  <si>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</si>
  <si>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</si>
  <si>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</si>
  <si>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</si>
  <si>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</si>
  <si>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</si>
  <si>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</si>
  <si>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</si>
  <si>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</si>
  <si>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</si>
  <si>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</si>
  <si>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</si>
  <si>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</si>
  <si>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</si>
  <si>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</si>
  <si>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</si>
  <si>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</si>
  <si>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</si>
  <si>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</si>
  <si>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</si>
  <si>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</si>
  <si>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</si>
  <si>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</si>
  <si>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</si>
  <si>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</si>
  <si>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</si>
  <si>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</si>
  <si>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</si>
  <si>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</si>
  <si>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</si>
  <si>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</si>
  <si>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</si>
  <si>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</si>
  <si>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</si>
  <si>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</si>
  <si>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</si>
  <si>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</si>
  <si>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</si>
  <si>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</si>
  <si>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</si>
  <si>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</si>
  <si>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</si>
  <si>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</si>
  <si>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</si>
  <si>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</si>
  <si>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</si>
  <si>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</si>
  <si>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</si>
  <si>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</si>
  <si>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</si>
  <si>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</si>
  <si>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</si>
  <si>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</si>
  <si>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</si>
  <si>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</si>
  <si>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</si>
  <si>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</si>
  <si>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</si>
  <si>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</si>
  <si>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</si>
  <si>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</si>
  <si>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</si>
  <si>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</si>
  <si>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</si>
  <si>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</si>
  <si>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</si>
  <si>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</si>
  <si>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</si>
  <si>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</si>
  <si>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</si>
  <si>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</si>
  <si>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</si>
  <si>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</si>
  <si>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</si>
  <si>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</si>
  <si>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</si>
  <si>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</si>
  <si>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</si>
  <si>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</si>
  <si>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</si>
  <si>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</si>
  <si>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</si>
  <si>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</si>
  <si>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</si>
  <si>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</si>
  <si>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</si>
  <si>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</si>
  <si>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</si>
  <si>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</si>
  <si>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</si>
  <si>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</si>
  <si>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</si>
  <si>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</si>
  <si>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</si>
  <si>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</si>
  <si>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</si>
  <si>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</si>
  <si>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</si>
  <si>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</si>
  <si>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</si>
  <si>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</si>
  <si>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</si>
  <si>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</si>
  <si>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</si>
  <si>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</si>
  <si>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</si>
  <si>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</si>
  <si>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</si>
  <si>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</si>
  <si>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</si>
  <si>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</si>
  <si>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</si>
  <si>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</si>
  <si>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</si>
  <si>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</si>
  <si>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</si>
  <si>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</si>
  <si>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</si>
  <si>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</si>
  <si>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</si>
  <si>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</si>
  <si>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</si>
  <si>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</si>
  <si>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</si>
  <si>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</si>
  <si>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</si>
  <si>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</si>
  <si>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</si>
  <si>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</si>
  <si>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</si>
  <si>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</si>
  <si>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</si>
  <si>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</si>
  <si>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</si>
  <si>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</si>
  <si>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</si>
  <si>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</si>
  <si>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</si>
  <si>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</si>
  <si>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</si>
  <si>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</si>
  <si>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</si>
  <si>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</si>
  <si>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</si>
  <si>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</si>
  <si>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</si>
  <si>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</si>
  <si>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</si>
  <si>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</si>
  <si>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</si>
  <si>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</si>
  <si>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</si>
  <si>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</si>
  <si>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</si>
  <si>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</si>
  <si>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</si>
  <si>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</si>
  <si>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</si>
  <si>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</si>
  <si>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</si>
  <si>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</si>
  <si>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</si>
  <si>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</si>
  <si>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</si>
  <si>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</si>
  <si>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</si>
  <si>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</si>
  <si>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</si>
  <si>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</si>
  <si>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</si>
  <si>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</si>
  <si>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</si>
  <si>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</si>
  <si>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</si>
  <si>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</si>
  <si>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</si>
  <si>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</si>
  <si>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</si>
  <si>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</si>
  <si>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</si>
  <si>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</si>
  <si>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</si>
  <si>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</si>
  <si>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</si>
  <si>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</si>
  <si>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</si>
  <si>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</si>
  <si>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</si>
  <si>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</si>
  <si>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</si>
  <si>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</si>
  <si>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</si>
  <si>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</si>
  <si>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</si>
  <si>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</si>
  <si>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</si>
  <si>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</si>
  <si>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</si>
  <si>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</si>
  <si>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</si>
  <si>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</si>
  <si>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</si>
  <si>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</si>
  <si>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</si>
  <si>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</si>
  <si>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</si>
  <si>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</si>
  <si>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</si>
  <si>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</si>
  <si>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</si>
  <si>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</si>
  <si>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</si>
  <si>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</si>
  <si>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</si>
  <si>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</si>
  <si>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</si>
  <si>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</si>
  <si>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</si>
  <si>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</si>
  <si>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</si>
  <si>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</si>
  <si>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</si>
  <si>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</si>
  <si>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</si>
  <si>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</si>
  <si>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</si>
  <si>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</si>
  <si>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</si>
  <si>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</si>
  <si>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</si>
  <si>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</si>
  <si>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</si>
  <si>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</si>
  <si>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</si>
  <si>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</si>
  <si>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</si>
  <si>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</si>
  <si>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</si>
  <si>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</si>
  <si>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</si>
  <si>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</si>
  <si>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</si>
  <si>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</si>
  <si>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</si>
  <si>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</si>
  <si>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</si>
  <si>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</si>
  <si>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</si>
  <si>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</si>
  <si>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</si>
  <si>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</si>
  <si>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</si>
  <si>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</si>
  <si>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</si>
  <si>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</si>
  <si>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</si>
  <si>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</si>
  <si>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</si>
  <si>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</si>
  <si>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</si>
  <si>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</si>
  <si>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</si>
  <si>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</si>
  <si>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</si>
  <si>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</si>
  <si>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</si>
  <si>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</si>
  <si>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</si>
  <si>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</si>
  <si>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</si>
  <si>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</si>
  <si>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</si>
  <si>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</si>
  <si>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</si>
  <si>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</si>
  <si>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</si>
  <si>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</si>
  <si>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</si>
  <si>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</si>
  <si>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</si>
  <si>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</si>
  <si>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</si>
  <si>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</si>
  <si>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</si>
  <si>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</si>
  <si>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</si>
  <si>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</si>
  <si>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</si>
  <si>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</si>
  <si>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</si>
  <si>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</si>
  <si>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</si>
  <si>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</si>
  <si>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</si>
  <si>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</si>
  <si>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</si>
  <si>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</si>
  <si>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</si>
  <si>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</si>
  <si>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</si>
  <si>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</si>
  <si>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</si>
  <si>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</si>
  <si>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</si>
  <si>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</si>
  <si>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</si>
  <si>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</si>
  <si>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</si>
  <si>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</si>
  <si>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</si>
  <si>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</si>
  <si>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</si>
  <si>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</si>
  <si>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</si>
  <si>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</si>
  <si>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</si>
  <si>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</si>
  <si>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</si>
  <si>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</si>
  <si>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</si>
  <si>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</si>
  <si>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</si>
  <si>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</si>
  <si>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</si>
  <si>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</si>
  <si>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</si>
  <si>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</si>
  <si>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</si>
  <si>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</si>
  <si>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</si>
  <si>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</si>
  <si>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</si>
  <si>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</si>
  <si>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</si>
  <si>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</si>
  <si>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</si>
  <si>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</si>
  <si>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</si>
  <si>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</si>
  <si>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</si>
  <si>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</si>
  <si>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</si>
  <si>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</si>
  <si>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</si>
  <si>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</si>
  <si>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</si>
  <si>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</si>
  <si>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</si>
  <si>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</si>
  <si>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</si>
  <si>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</si>
  <si>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</si>
  <si>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</si>
  <si>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</si>
  <si>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</si>
  <si>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</si>
  <si>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</si>
  <si>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</si>
  <si>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</si>
  <si>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</si>
  <si>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</si>
  <si>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</si>
  <si>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</si>
  <si>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</si>
  <si>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</si>
  <si>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</si>
  <si>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</si>
  <si>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</si>
  <si>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</si>
  <si>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</si>
  <si>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</si>
  <si>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</si>
  <si>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</si>
  <si>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</si>
  <si>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</si>
  <si>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</si>
  <si>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</si>
  <si>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</si>
  <si>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</si>
  <si>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</si>
  <si>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</si>
  <si>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</si>
  <si>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</si>
  <si>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</si>
  <si>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</si>
  <si>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</si>
  <si>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</si>
  <si>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</si>
  <si>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</si>
  <si>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</si>
  <si>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</si>
  <si>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</si>
  <si>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</si>
  <si>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</si>
  <si>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</si>
  <si>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</si>
  <si>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</si>
  <si>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</si>
  <si>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</si>
  <si>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</si>
  <si>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</si>
  <si>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</si>
  <si>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</si>
  <si>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</si>
  <si>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</si>
  <si>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</si>
  <si>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</si>
  <si>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</si>
  <si>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</si>
  <si>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</si>
  <si>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</si>
  <si>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</si>
  <si>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</si>
  <si>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</si>
  <si>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</si>
  <si>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</si>
  <si>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</si>
  <si>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</si>
  <si>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</si>
  <si>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</si>
  <si>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</si>
  <si>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</si>
  <si>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</si>
  <si>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</si>
  <si>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</si>
  <si>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</si>
  <si>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</si>
  <si>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</si>
  <si>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</si>
  <si>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</si>
  <si>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</si>
  <si>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</si>
  <si>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</si>
  <si>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</si>
  <si>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</si>
  <si>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</si>
  <si>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</si>
  <si>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</si>
  <si>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</si>
  <si>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</si>
  <si>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</si>
  <si>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</si>
  <si>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</si>
  <si>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</si>
  <si>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</si>
  <si>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</si>
  <si>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</si>
  <si>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</si>
  <si>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</si>
  <si>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</si>
  <si>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</si>
  <si>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</si>
  <si>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</si>
  <si>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</si>
  <si>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</si>
  <si>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</si>
  <si>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</si>
  <si>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</si>
  <si>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</si>
  <si>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</si>
  <si>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</si>
  <si>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</si>
  <si>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</si>
  <si>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</si>
  <si>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</si>
  <si>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</si>
  <si>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</si>
  <si>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</si>
  <si>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</si>
  <si>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</si>
  <si>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</si>
  <si>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</si>
  <si>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</si>
  <si>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</si>
  <si>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</si>
  <si>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</si>
  <si>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</si>
  <si>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</si>
  <si>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</si>
  <si>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</si>
  <si>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</si>
  <si>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</si>
  <si>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</si>
  <si>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</si>
  <si>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</si>
  <si>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</si>
  <si>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</si>
  <si>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</si>
  <si>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</si>
  <si>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</si>
  <si>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</si>
  <si>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</si>
  <si>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</si>
  <si>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</si>
  <si>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</si>
  <si>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</si>
  <si>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</si>
  <si>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</si>
  <si>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</si>
  <si>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</si>
  <si>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</si>
  <si>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</si>
  <si>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</si>
  <si>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</si>
  <si>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</si>
  <si>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</si>
  <si>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</si>
  <si>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</si>
  <si>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</si>
  <si>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</si>
  <si>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</si>
  <si>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</si>
  <si>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</si>
  <si>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</si>
  <si>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</si>
  <si>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</si>
  <si>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</si>
  <si>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</si>
  <si>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</si>
  <si>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</si>
  <si>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</si>
  <si>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</si>
  <si>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</si>
  <si>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</si>
  <si>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</si>
  <si>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</si>
  <si>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</si>
  <si>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</si>
  <si>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</si>
  <si>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</si>
  <si>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</si>
  <si>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</si>
  <si>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</si>
  <si>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</si>
  <si>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</si>
  <si>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</si>
  <si>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</si>
  <si>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</si>
  <si>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</si>
  <si>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</si>
  <si>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</si>
  <si>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</si>
  <si>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</si>
  <si>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</si>
  <si>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</si>
  <si>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</si>
  <si>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</si>
  <si>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</si>
  <si>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</si>
  <si>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</si>
  <si>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</si>
  <si>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</si>
  <si>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</si>
  <si>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</si>
  <si>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</si>
  <si>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</si>
  <si>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</si>
  <si>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</si>
  <si>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</si>
  <si>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</si>
  <si>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</si>
  <si>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</si>
  <si>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</si>
  <si>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</si>
  <si>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</si>
  <si>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</si>
  <si>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</si>
  <si>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</si>
  <si>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</si>
  <si>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</si>
  <si>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</si>
  <si>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</si>
  <si>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</si>
  <si>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</si>
  <si>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</si>
  <si>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</si>
  <si>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</si>
  <si>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</si>
  <si>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</si>
  <si>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</si>
  <si>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</si>
  <si>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</si>
  <si>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</si>
  <si>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</si>
  <si>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</si>
  <si>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</si>
  <si>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</si>
  <si>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</si>
  <si>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</si>
  <si>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</si>
  <si>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</si>
  <si>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</si>
  <si>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</si>
  <si>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</si>
  <si>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</si>
  <si>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</si>
  <si>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</si>
  <si>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</si>
  <si>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</si>
  <si>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</si>
  <si>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</si>
  <si>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</si>
  <si>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</si>
  <si>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</si>
  <si>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</si>
  <si>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</si>
  <si>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</si>
  <si>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</si>
  <si>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</si>
  <si>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</si>
  <si>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</si>
  <si>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</si>
  <si>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</si>
  <si>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</si>
  <si>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</si>
  <si>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</si>
  <si>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</si>
  <si>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</si>
  <si>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</si>
  <si>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</si>
  <si>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</si>
  <si>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</si>
  <si>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</si>
  <si>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</si>
  <si>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</si>
  <si>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</si>
  <si>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</si>
  <si>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</si>
  <si>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</si>
  <si>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</si>
  <si>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</si>
  <si>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</si>
  <si>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</si>
  <si>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</si>
  <si>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</si>
  <si>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</si>
  <si>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</si>
  <si>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</si>
  <si>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</si>
  <si>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</si>
  <si>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</si>
  <si>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</si>
  <si>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</si>
  <si>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</si>
  <si>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</si>
  <si>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</si>
  <si>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</si>
  <si>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</si>
  <si>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</si>
  <si>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</si>
  <si>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</si>
  <si>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</si>
  <si>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</si>
  <si>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</si>
  <si>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</si>
  <si>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</si>
  <si>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</si>
  <si>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</si>
  <si>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</si>
  <si>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</si>
  <si>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</si>
  <si>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</si>
  <si>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</si>
  <si>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</si>
  <si>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</si>
  <si>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</si>
  <si>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</si>
  <si>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</si>
  <si>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</si>
  <si>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</si>
  <si>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</si>
  <si>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</si>
  <si>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</si>
  <si>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</si>
  <si>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</si>
  <si>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</si>
  <si>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</si>
  <si>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</si>
  <si>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</si>
  <si>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</si>
  <si>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</si>
  <si>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</si>
  <si>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</si>
  <si>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</si>
  <si>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</si>
  <si>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</si>
  <si>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</si>
  <si>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</si>
  <si>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</si>
  <si>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</si>
  <si>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</si>
  <si>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</si>
  <si>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</si>
  <si>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</si>
  <si>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</si>
  <si>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</si>
  <si>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</si>
  <si>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</si>
  <si>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</si>
  <si>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</si>
  <si>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</si>
  <si>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</si>
  <si>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</si>
  <si>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</si>
  <si>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</si>
  <si>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</si>
  <si>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</si>
  <si>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</si>
  <si>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</si>
  <si>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</si>
  <si>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</si>
  <si>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</si>
  <si>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</si>
  <si>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</si>
  <si>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</si>
  <si>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</si>
  <si>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</si>
  <si>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</si>
  <si>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</si>
  <si>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</si>
  <si>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</si>
  <si>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</si>
  <si>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</si>
  <si>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</si>
  <si>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</si>
  <si>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</si>
  <si>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</si>
  <si>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</si>
  <si>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</si>
  <si>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</si>
  <si>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</si>
  <si>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</si>
  <si>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</si>
  <si>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</si>
  <si>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</si>
  <si>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</si>
  <si>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</si>
  <si>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</si>
  <si>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</si>
  <si>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</si>
  <si>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</si>
  <si>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</si>
  <si>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</si>
  <si>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</si>
  <si>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</si>
  <si>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</si>
  <si>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</si>
  <si>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</si>
  <si>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</si>
  <si>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</si>
  <si>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</si>
  <si>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</si>
  <si>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</si>
  <si>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</si>
  <si>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</si>
  <si>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</si>
  <si>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</si>
  <si>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</si>
  <si>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</si>
  <si>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</si>
  <si>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</si>
  <si>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</si>
  <si>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</si>
  <si>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</si>
  <si>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</si>
  <si>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</si>
  <si>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</si>
  <si>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</si>
  <si>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</si>
  <si>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</si>
  <si>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</si>
  <si>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</si>
  <si>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</si>
  <si>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</si>
  <si>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</si>
  <si>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</si>
  <si>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</si>
  <si>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</si>
  <si>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</si>
  <si>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</si>
  <si>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</si>
  <si>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</si>
  <si>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</si>
  <si>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</si>
  <si>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</si>
  <si>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</si>
  <si>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</si>
  <si>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</si>
  <si>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</si>
  <si>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</si>
  <si>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</si>
  <si>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</si>
  <si>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</si>
  <si>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</si>
  <si>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</si>
  <si>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</si>
  <si>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</si>
  <si>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</si>
  <si>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</si>
  <si>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</si>
  <si>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</si>
  <si>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</si>
  <si>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</si>
  <si>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</si>
  <si>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</si>
  <si>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</si>
  <si>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</si>
  <si>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</si>
  <si>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</si>
  <si>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</si>
  <si>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</si>
  <si>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</si>
  <si>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</si>
  <si>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</si>
  <si>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</si>
  <si>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</si>
  <si>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</si>
  <si>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</si>
  <si>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</si>
  <si>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</si>
  <si>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</si>
  <si>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</si>
  <si>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</si>
  <si>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</si>
  <si>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</si>
  <si>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</si>
  <si>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</si>
  <si>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</si>
  <si>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</si>
  <si>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</si>
  <si>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</si>
  <si>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</si>
  <si>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</si>
  <si>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</si>
  <si>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</si>
  <si>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</si>
  <si>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</si>
  <si>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</si>
  <si>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</si>
  <si>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</si>
  <si>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</si>
  <si>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</si>
  <si>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</si>
  <si>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</si>
  <si>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</si>
  <si>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</si>
  <si>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</si>
  <si>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</si>
  <si>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</si>
  <si>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</si>
  <si>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</si>
  <si>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</si>
  <si>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</si>
  <si>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</si>
  <si>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</si>
  <si>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</si>
  <si>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</si>
  <si>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</si>
  <si>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</si>
  <si>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</si>
  <si>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</si>
  <si>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</si>
  <si>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</si>
  <si>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</si>
  <si>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</si>
  <si>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</si>
  <si>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</si>
  <si>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</si>
  <si>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</si>
  <si>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</si>
  <si>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</si>
  <si>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</si>
  <si>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</si>
  <si>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</si>
  <si>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</si>
  <si>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</si>
  <si>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</si>
  <si>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</si>
  <si>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</si>
  <si>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</si>
  <si>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</si>
  <si>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</si>
  <si>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</si>
  <si>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</si>
  <si>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</si>
  <si>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</si>
  <si>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</si>
  <si>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</si>
  <si>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</si>
  <si>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</si>
  <si>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</si>
  <si>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</si>
  <si>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</si>
  <si>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</si>
  <si>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</si>
  <si>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</si>
  <si>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</si>
  <si>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</si>
  <si>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</si>
  <si>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</si>
  <si>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</si>
  <si>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</si>
  <si>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</si>
  <si>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</si>
  <si>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</si>
  <si>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</si>
  <si>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</si>
  <si>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</si>
  <si>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</si>
  <si>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</si>
  <si>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</si>
  <si>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</si>
  <si>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</si>
  <si>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</si>
  <si>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</si>
  <si>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</si>
  <si>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</si>
  <si>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</si>
  <si>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</si>
  <si>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</si>
  <si>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</si>
  <si>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</si>
  <si>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</si>
  <si>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</si>
  <si>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</si>
  <si>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</si>
  <si>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</si>
  <si>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</si>
  <si>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</si>
  <si>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</si>
  <si>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</si>
  <si>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</si>
  <si>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</si>
  <si>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</si>
  <si>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</si>
  <si>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</si>
  <si>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</si>
  <si>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</si>
  <si>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</si>
  <si>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</si>
  <si>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</si>
  <si>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</si>
  <si>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</si>
  <si>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</si>
  <si>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</si>
  <si>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</si>
  <si>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</si>
  <si>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</si>
  <si>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</si>
  <si>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</si>
  <si>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</si>
  <si>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</si>
  <si>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</si>
  <si>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</si>
  <si>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</si>
  <si>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</si>
  <si>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</si>
  <si>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</si>
  <si>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</si>
  <si>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</si>
  <si>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</si>
  <si>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</si>
  <si>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</si>
  <si>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</si>
  <si>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</si>
  <si>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</si>
  <si>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</si>
  <si>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</si>
  <si>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</si>
  <si>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</si>
  <si>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</si>
  <si>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</si>
  <si>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</si>
  <si>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</si>
  <si>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</si>
  <si>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</si>
  <si>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</si>
  <si>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</si>
  <si>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</si>
  <si>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</si>
  <si>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</si>
  <si>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</si>
  <si>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</si>
  <si>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</si>
  <si>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</si>
  <si>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</si>
  <si>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</si>
  <si>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</si>
  <si>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</si>
  <si>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</si>
  <si>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</si>
  <si>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</si>
  <si>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</si>
  <si>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</si>
  <si>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</si>
  <si>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</si>
  <si>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</si>
  <si>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</si>
  <si>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</si>
  <si>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</si>
  <si>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</si>
  <si>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</si>
  <si>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</si>
  <si>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</si>
  <si>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</si>
  <si>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</si>
  <si>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</si>
  <si>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</si>
  <si>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</si>
  <si>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</si>
  <si>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</si>
  <si>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</si>
  <si>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</si>
  <si>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</si>
  <si>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</si>
  <si>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</si>
  <si>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</si>
  <si>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</si>
  <si>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</si>
  <si>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</si>
  <si>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</si>
  <si>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</si>
  <si>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</si>
  <si>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</si>
  <si>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</si>
  <si>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</si>
  <si>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</si>
  <si>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</si>
  <si>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</si>
  <si>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</si>
  <si>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</si>
  <si>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</si>
  <si>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</si>
  <si>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</si>
  <si>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</si>
  <si>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</si>
  <si>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</si>
  <si>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</si>
  <si>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</si>
  <si>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</si>
  <si>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</si>
  <si>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</si>
  <si>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</si>
  <si>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</si>
  <si>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</si>
  <si>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</si>
  <si>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</si>
  <si>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</si>
  <si>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</si>
  <si>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</si>
  <si>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</si>
  <si>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</si>
  <si>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</si>
  <si>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</si>
  <si>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</si>
  <si>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</si>
  <si>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</si>
  <si>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</si>
  <si>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</si>
  <si>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</si>
  <si>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</si>
  <si>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</si>
  <si>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</si>
  <si>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</si>
  <si>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</si>
  <si>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</si>
  <si>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</si>
  <si>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</si>
  <si>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</si>
  <si>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</si>
  <si>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</si>
  <si>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</si>
  <si>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</si>
  <si>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</si>
  <si>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</si>
  <si>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</si>
  <si>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</si>
  <si>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</si>
  <si>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</si>
  <si>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</si>
  <si>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</si>
  <si>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</si>
  <si>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</si>
  <si>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</si>
  <si>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</si>
  <si>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</si>
  <si>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</si>
  <si>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</si>
  <si>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</si>
  <si>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</si>
  <si>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</si>
  <si>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</si>
  <si>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</si>
  <si>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</si>
  <si>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</si>
  <si>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</si>
  <si>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</si>
  <si>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</si>
  <si>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</si>
  <si>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</si>
  <si>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</si>
  <si>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</si>
  <si>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</si>
  <si>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</si>
  <si>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</si>
  <si>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</si>
  <si>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</si>
  <si>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</si>
  <si>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</si>
  <si>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</si>
  <si>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</si>
  <si>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</si>
  <si>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</si>
  <si>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</si>
  <si>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</si>
  <si>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</si>
  <si>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</si>
  <si>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</si>
  <si>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</si>
  <si>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</si>
  <si>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</si>
  <si>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</si>
  <si>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</si>
  <si>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</si>
  <si>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</si>
  <si>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</si>
  <si>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</si>
  <si>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</si>
  <si>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</si>
  <si>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</si>
  <si>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</si>
  <si>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</si>
  <si>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</si>
  <si>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</si>
  <si>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</si>
  <si>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</si>
  <si>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</si>
  <si>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</si>
  <si>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</si>
  <si>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</si>
  <si>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</si>
  <si>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</si>
  <si>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</si>
  <si>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</si>
  <si>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</si>
  <si>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</si>
  <si>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</si>
  <si>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</si>
  <si>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</si>
  <si>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</si>
  <si>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</si>
  <si>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</si>
  <si>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</si>
  <si>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</si>
  <si>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</si>
  <si>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</si>
  <si>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</si>
  <si>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</si>
  <si>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</si>
  <si>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</si>
  <si>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</si>
  <si>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</si>
  <si>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</si>
  <si>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</si>
  <si>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</si>
  <si>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</si>
  <si>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</si>
  <si>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</si>
  <si>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</si>
  <si>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</si>
  <si>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</si>
  <si>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</si>
  <si>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</si>
  <si>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</si>
  <si>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</si>
  <si>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</si>
  <si>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</si>
  <si>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</si>
  <si>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</si>
  <si>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</si>
  <si>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</si>
  <si>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</si>
  <si>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</si>
  <si>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</si>
  <si>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</si>
  <si>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</si>
  <si>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</si>
  <si>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</si>
  <si>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</si>
  <si>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</si>
  <si>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</si>
  <si>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</si>
  <si>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</si>
  <si>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</si>
  <si>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</si>
  <si>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</si>
  <si>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</si>
  <si>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</si>
  <si>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</si>
  <si>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</si>
  <si>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</si>
  <si>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</si>
  <si>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</si>
  <si>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</si>
  <si>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</si>
  <si>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</si>
  <si>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</si>
  <si>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</si>
  <si>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</si>
  <si>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</si>
  <si>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</si>
  <si>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</si>
  <si>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</si>
  <si>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</si>
  <si>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</si>
  <si>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</si>
  <si>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</si>
  <si>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</si>
  <si>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</si>
  <si>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</si>
  <si>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</si>
  <si>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</si>
  <si>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</si>
  <si>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</si>
  <si>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</si>
  <si>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</si>
  <si>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</si>
  <si>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</si>
  <si>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</si>
  <si>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</si>
  <si>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</si>
  <si>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</si>
  <si>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</si>
  <si>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</si>
  <si>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</si>
  <si>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</si>
  <si>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</si>
  <si>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</si>
  <si>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</si>
  <si>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</si>
  <si>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</si>
  <si>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</si>
  <si>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</si>
  <si>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</si>
  <si>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</si>
  <si>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</si>
  <si>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</si>
  <si>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</si>
  <si>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</si>
  <si>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</si>
  <si>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</si>
  <si>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</si>
  <si>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</si>
  <si>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</si>
  <si>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</si>
  <si>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</si>
  <si>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</si>
  <si>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</si>
  <si>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</si>
  <si>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</si>
  <si>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</si>
  <si>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</si>
  <si>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</si>
  <si>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</si>
  <si>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</si>
  <si>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</si>
  <si>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</si>
  <si>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</si>
  <si>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</si>
  <si>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</si>
  <si>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</si>
  <si>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</si>
  <si>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</si>
  <si>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</si>
  <si>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</si>
  <si>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</si>
  <si>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</si>
  <si>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</si>
  <si>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</si>
  <si>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</si>
  <si>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</si>
  <si>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</si>
  <si>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</si>
  <si>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</si>
  <si>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</si>
  <si>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</si>
  <si>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</si>
  <si>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</si>
  <si>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</si>
  <si>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</si>
  <si>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</si>
  <si>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</si>
  <si>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</si>
  <si>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</si>
  <si>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</si>
  <si>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</si>
  <si>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</si>
  <si>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</si>
  <si>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</si>
  <si>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</si>
  <si>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</si>
  <si>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</si>
  <si>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</si>
  <si>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</si>
  <si>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</si>
  <si>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</si>
  <si>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</si>
  <si>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</si>
  <si>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</si>
  <si>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</si>
  <si>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</si>
  <si>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</si>
  <si>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</si>
  <si>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</si>
  <si>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</si>
  <si>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</si>
  <si>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</si>
  <si>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</si>
  <si>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</si>
  <si>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</si>
  <si>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</si>
  <si>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</si>
  <si>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</si>
  <si>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</si>
  <si>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</si>
  <si>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</si>
  <si>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</si>
  <si>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</si>
  <si>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</si>
  <si>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</si>
  <si>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</si>
  <si>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</si>
  <si>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</si>
  <si>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</si>
  <si>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</si>
  <si>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</si>
  <si>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</si>
  <si>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</si>
  <si>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</si>
  <si>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</si>
  <si>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</si>
  <si>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</si>
  <si>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</si>
  <si>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</si>
  <si>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</si>
  <si>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</si>
  <si>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</si>
  <si>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</si>
  <si>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</si>
  <si>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</si>
  <si>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</si>
  <si>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</si>
  <si>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</si>
  <si>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</si>
  <si>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</si>
  <si>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</si>
  <si>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</si>
  <si>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</si>
  <si>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</si>
  <si>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</si>
  <si>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</si>
  <si>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</si>
  <si>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</si>
  <si>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</si>
  <si>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</si>
  <si>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</si>
  <si>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</si>
  <si>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</si>
  <si>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</si>
  <si>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</si>
  <si>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</si>
  <si>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</si>
  <si>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</si>
  <si>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</si>
  <si>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</si>
  <si>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</si>
  <si>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</si>
  <si>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</si>
  <si>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</si>
  <si>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</si>
  <si>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</si>
  <si>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</si>
  <si>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</si>
  <si>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</si>
  <si>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</si>
  <si>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</si>
  <si>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</si>
  <si>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</si>
  <si>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</si>
  <si>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</si>
  <si>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</si>
  <si>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</si>
  <si>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</si>
  <si>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</si>
  <si>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</si>
  <si>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</si>
  <si>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</si>
  <si>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</si>
  <si>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</si>
  <si>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</si>
  <si>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</si>
  <si>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</si>
  <si>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</si>
  <si>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</si>
  <si>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</si>
  <si>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</si>
  <si>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</si>
  <si>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</si>
  <si>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</si>
  <si>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</si>
  <si>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</si>
  <si>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</si>
  <si>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</si>
  <si>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</si>
  <si>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</si>
  <si>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</si>
  <si>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</si>
  <si>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</si>
  <si>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</si>
  <si>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</si>
  <si>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</si>
  <si>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</si>
  <si>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</si>
  <si>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</si>
  <si>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</si>
  <si>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</si>
  <si>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</si>
  <si>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</si>
  <si>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</si>
  <si>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</si>
  <si>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</si>
  <si>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</si>
  <si>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</si>
  <si>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</si>
  <si>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</si>
  <si>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</si>
  <si>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</si>
  <si>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</si>
  <si>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</si>
  <si>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</si>
  <si>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</si>
  <si>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</si>
  <si>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</si>
  <si>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</si>
  <si>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</si>
  <si>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</si>
  <si>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</si>
  <si>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</si>
  <si>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</si>
  <si>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</si>
  <si>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</si>
  <si>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</si>
  <si>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</si>
  <si>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</si>
  <si>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</si>
  <si>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</si>
  <si>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</si>
  <si>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</si>
  <si>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</si>
  <si>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</si>
  <si>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</si>
  <si>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</si>
  <si>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</si>
  <si>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</si>
  <si>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</si>
  <si>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</si>
  <si>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</si>
  <si>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</si>
  <si>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</si>
  <si>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</si>
  <si>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</si>
  <si>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</si>
  <si>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</si>
  <si>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</si>
  <si>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</si>
  <si>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</si>
  <si>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</si>
  <si>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</si>
  <si>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</si>
  <si>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</si>
  <si>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</si>
  <si>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</si>
  <si>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</si>
  <si>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</si>
  <si>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</si>
  <si>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</si>
  <si>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</si>
  <si>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</si>
  <si>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</si>
  <si>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</si>
  <si>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</si>
  <si>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</si>
  <si>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</si>
  <si>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</si>
  <si>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</si>
  <si>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</si>
  <si>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</si>
  <si>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</si>
  <si>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</si>
  <si>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</si>
  <si>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</si>
  <si>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</si>
  <si>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</si>
  <si>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</si>
  <si>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</si>
  <si>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</si>
  <si>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</si>
  <si>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</si>
  <si>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</si>
  <si>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</si>
  <si>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</si>
  <si>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</si>
  <si>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</si>
  <si>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</si>
  <si>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</si>
  <si>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</si>
  <si>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</si>
  <si>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</si>
  <si>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</si>
  <si>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</si>
  <si>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</si>
  <si>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</si>
  <si>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</si>
  <si>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</si>
  <si>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</si>
  <si>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</si>
  <si>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</si>
  <si>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</si>
  <si>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</si>
  <si>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</si>
  <si>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</si>
  <si>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</si>
  <si>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</si>
  <si>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</si>
  <si>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</si>
  <si>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</si>
  <si>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</si>
  <si>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</si>
  <si>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</si>
  <si>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</si>
  <si>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</si>
  <si>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</si>
  <si>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</si>
  <si>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</si>
  <si>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</si>
  <si>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</si>
  <si>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</si>
  <si>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</si>
  <si>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</si>
  <si>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</si>
  <si>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</si>
  <si>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</si>
  <si>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</si>
  <si>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</si>
  <si>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</si>
  <si>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</si>
  <si>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</si>
  <si>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</si>
  <si>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</si>
  <si>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</si>
  <si>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</si>
  <si>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</si>
  <si>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</si>
  <si>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</si>
  <si>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</si>
  <si>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</si>
  <si>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</si>
  <si>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</si>
  <si>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</si>
  <si>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</si>
  <si>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</si>
  <si>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</si>
  <si>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</si>
  <si>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</si>
  <si>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</si>
  <si>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</si>
  <si>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</si>
  <si>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</si>
  <si>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</si>
  <si>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</si>
  <si>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</si>
  <si>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</si>
  <si>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</si>
  <si>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</si>
  <si>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</si>
  <si>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</si>
  <si>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</si>
  <si>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</si>
  <si>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</si>
  <si>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</si>
  <si>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</si>
  <si>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</si>
  <si>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</si>
  <si>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</si>
  <si>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</si>
  <si>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</si>
  <si>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</si>
  <si>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</si>
  <si>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</si>
  <si>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</si>
  <si>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</si>
  <si>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</si>
  <si>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</si>
  <si>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</si>
  <si>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</si>
  <si>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</si>
  <si>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</si>
  <si>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</si>
  <si>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</si>
  <si>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</si>
  <si>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</si>
  <si>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</si>
  <si>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</si>
  <si>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</si>
  <si>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</si>
  <si>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</si>
  <si>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</si>
  <si>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</si>
  <si>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</si>
  <si>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</si>
  <si>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</si>
  <si>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</si>
  <si>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</si>
  <si>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</si>
  <si>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</si>
  <si>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</si>
  <si>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</si>
  <si>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</si>
  <si>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</si>
  <si>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</si>
  <si>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</si>
  <si>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</si>
  <si>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</si>
  <si>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</si>
  <si>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</si>
  <si>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</si>
  <si>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</si>
  <si>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</si>
  <si>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</si>
  <si>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</si>
  <si>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</si>
  <si>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</si>
  <si>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</si>
  <si>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</si>
  <si>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</si>
  <si>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</si>
  <si>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</si>
  <si>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</si>
  <si>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</si>
  <si>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</si>
  <si>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</si>
  <si>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</si>
  <si>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</si>
  <si>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</si>
  <si>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</si>
  <si>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</si>
  <si>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</si>
  <si>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</si>
  <si>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</si>
  <si>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</si>
  <si>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</si>
  <si>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</si>
  <si>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</si>
  <si>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</si>
  <si>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</si>
  <si>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</si>
  <si>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</si>
  <si>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</si>
  <si>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</si>
  <si>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</si>
  <si>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</si>
  <si>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</si>
  <si>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</si>
  <si>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</si>
  <si>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</si>
  <si>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</si>
  <si>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</si>
  <si>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</si>
  <si>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</si>
  <si>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</si>
  <si>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</si>
  <si>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</si>
  <si>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</si>
  <si>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</si>
  <si>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</si>
  <si>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</si>
  <si>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</si>
  <si>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</si>
  <si>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</si>
  <si>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</si>
  <si>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</si>
  <si>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</si>
  <si>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</si>
  <si>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</si>
  <si>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</si>
  <si>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</si>
  <si>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</si>
  <si>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</si>
  <si>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</si>
  <si>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</si>
  <si>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</si>
  <si>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</si>
  <si>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</si>
  <si>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</si>
  <si>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</si>
  <si>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</si>
  <si>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</si>
  <si>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</si>
  <si>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</si>
  <si>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</si>
  <si>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</si>
  <si>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</si>
  <si>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</si>
  <si>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</si>
  <si>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</si>
  <si>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</si>
  <si>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</si>
  <si>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</si>
  <si>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</si>
  <si>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</si>
  <si>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</si>
  <si>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</si>
  <si>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</si>
  <si>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</si>
  <si>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</si>
  <si>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</si>
  <si>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</si>
  <si>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</si>
  <si>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</si>
  <si>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</si>
  <si>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</si>
  <si>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</si>
  <si>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</si>
  <si>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</si>
  <si>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</si>
  <si>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</si>
  <si>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</si>
  <si>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</si>
  <si>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</si>
  <si>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</si>
  <si>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</si>
  <si>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</si>
  <si>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</si>
  <si>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</si>
  <si>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</si>
  <si>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</si>
  <si>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</si>
  <si>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</si>
  <si>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</si>
  <si>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</si>
  <si>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</si>
  <si>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</si>
  <si>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</si>
  <si>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</si>
  <si>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</si>
  <si>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</si>
  <si>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</si>
  <si>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</si>
  <si>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</si>
  <si>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</si>
  <si>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</si>
  <si>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</si>
  <si>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</si>
  <si>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</si>
  <si>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</si>
  <si>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</si>
  <si>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</si>
  <si>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</si>
  <si>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</si>
  <si>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</si>
  <si>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</si>
  <si>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</si>
  <si>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</si>
  <si>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</si>
  <si>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</si>
  <si>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</si>
  <si>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</si>
  <si>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</si>
  <si>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</si>
  <si>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</si>
  <si>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</si>
  <si>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</si>
  <si>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</si>
  <si>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</si>
  <si>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</si>
  <si>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</si>
  <si>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</si>
  <si>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</si>
  <si>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</si>
  <si>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</si>
  <si>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</si>
  <si>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</si>
  <si>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</si>
  <si>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</si>
  <si>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</si>
  <si>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</si>
  <si>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</si>
  <si>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</si>
  <si>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</si>
  <si>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</si>
  <si>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</si>
  <si>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</si>
  <si>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</si>
  <si>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</si>
  <si>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</si>
  <si>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</si>
  <si>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</si>
  <si>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</si>
  <si>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</si>
  <si>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</si>
  <si>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</si>
  <si>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</si>
  <si>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</si>
  <si>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</si>
  <si>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</si>
  <si>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</si>
  <si>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</si>
  <si>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</si>
  <si>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</si>
  <si>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</si>
  <si>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</si>
  <si>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</si>
  <si>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</si>
  <si>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</si>
  <si>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</si>
  <si>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</si>
  <si>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</si>
  <si>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</si>
  <si>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</si>
  <si>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</si>
  <si>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</si>
  <si>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</si>
  <si>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</si>
  <si>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</si>
  <si>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</si>
  <si>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</si>
  <si>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</si>
  <si>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</si>
  <si>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</si>
  <si>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</si>
  <si>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</si>
  <si>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</si>
  <si>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</si>
  <si>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</si>
  <si>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</si>
  <si>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</si>
  <si>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</si>
  <si>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</si>
  <si>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</si>
  <si>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</si>
  <si>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</si>
  <si>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</si>
  <si>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</si>
  <si>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</si>
  <si>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</si>
  <si>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</si>
  <si>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</si>
  <si>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</si>
  <si>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</si>
  <si>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</si>
  <si>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</si>
  <si>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</si>
  <si>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</si>
  <si>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</si>
  <si>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</si>
  <si>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</si>
  <si>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</si>
  <si>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</si>
  <si>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</si>
  <si>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</si>
  <si>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</si>
  <si>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</si>
  <si>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</si>
  <si>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</si>
  <si>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</si>
  <si>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</si>
  <si>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</si>
  <si>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</si>
  <si>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</si>
  <si>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</si>
  <si>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</si>
  <si>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</si>
  <si>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</si>
  <si>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</si>
  <si>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</si>
  <si>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</si>
  <si>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</si>
  <si>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</si>
  <si>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</si>
  <si>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</si>
  <si>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</si>
  <si>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</si>
  <si>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</si>
  <si>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</si>
  <si>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</si>
  <si>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</si>
  <si>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</si>
  <si>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</si>
  <si>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</si>
  <si>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</si>
  <si>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</si>
  <si>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</si>
  <si>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</si>
  <si>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</si>
  <si>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</si>
  <si>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</si>
  <si>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</si>
  <si>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</si>
  <si>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</si>
  <si>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</si>
  <si>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</si>
  <si>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</si>
  <si>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</si>
  <si>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</si>
  <si>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</si>
  <si>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</si>
  <si>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</si>
  <si>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</si>
  <si>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</si>
  <si>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</si>
  <si>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</si>
  <si>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</si>
  <si>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</si>
  <si>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</si>
  <si>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</si>
  <si>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</si>
  <si>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</si>
  <si>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</si>
  <si>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</si>
  <si>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</si>
  <si>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</si>
  <si>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</si>
  <si>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</si>
  <si>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</si>
  <si>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</si>
  <si>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</si>
  <si>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</si>
  <si>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</si>
  <si>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</si>
  <si>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</si>
  <si>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</si>
  <si>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</si>
  <si>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</si>
  <si>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</si>
  <si>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</si>
  <si>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</si>
  <si>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</si>
  <si>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</si>
  <si>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</si>
  <si>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</si>
  <si>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</si>
  <si>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</si>
  <si>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</si>
  <si>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</si>
  <si>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</si>
  <si>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</si>
  <si>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</si>
  <si>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</si>
  <si>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</si>
  <si>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</si>
  <si>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</si>
  <si>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</si>
  <si>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</si>
  <si>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</si>
  <si>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</si>
  <si>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</si>
  <si>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</si>
  <si>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</si>
  <si>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</si>
  <si>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</si>
  <si>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</si>
  <si>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</si>
  <si>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</si>
  <si>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</si>
  <si>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</si>
  <si>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</si>
  <si>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</si>
  <si>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</si>
  <si>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</si>
  <si>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</si>
  <si>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</si>
  <si>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</si>
  <si>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</si>
  <si>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</si>
  <si>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</si>
  <si>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</si>
  <si>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</si>
  <si>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</si>
  <si>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</si>
  <si>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</si>
  <si>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</si>
  <si>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</si>
  <si>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</si>
  <si>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</si>
  <si>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</si>
  <si>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</si>
  <si>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</si>
  <si>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</si>
  <si>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</si>
  <si>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</si>
  <si>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</si>
  <si>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</si>
  <si>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</si>
  <si>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</si>
  <si>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</si>
  <si>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</si>
  <si>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</si>
  <si>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</si>
  <si>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</si>
  <si>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</si>
  <si>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</si>
  <si>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</si>
  <si>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</si>
  <si>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</si>
  <si>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</si>
  <si>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</si>
  <si>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</si>
  <si>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</si>
  <si>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</si>
  <si>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</si>
  <si>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</si>
  <si>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</si>
  <si>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</si>
  <si>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</si>
  <si>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</si>
  <si>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</si>
  <si>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</si>
  <si>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</si>
  <si>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</si>
  <si>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</si>
  <si>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</si>
  <si>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</si>
  <si>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</si>
  <si>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</si>
  <si>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</si>
  <si>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</si>
  <si>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</si>
  <si>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</si>
  <si>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</si>
  <si>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</si>
  <si>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</si>
  <si>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</si>
  <si>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</si>
  <si>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</si>
  <si>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</si>
  <si>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</si>
  <si>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</si>
  <si>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</si>
  <si>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</si>
  <si>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</si>
  <si>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</si>
  <si>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</si>
  <si>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</si>
  <si>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</si>
  <si>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</si>
  <si>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</si>
  <si>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</si>
  <si>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</si>
  <si>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</si>
  <si>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</si>
  <si>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</si>
  <si>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</si>
  <si>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</si>
  <si>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</si>
  <si>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</si>
  <si>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</si>
  <si>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</si>
  <si>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</si>
  <si>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</si>
  <si>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</si>
  <si>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</si>
  <si>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</si>
  <si>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</si>
  <si>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</si>
  <si>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</si>
  <si>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</si>
  <si>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</si>
  <si>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</si>
  <si>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</si>
  <si>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</si>
  <si>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</si>
  <si>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</si>
  <si>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</si>
  <si>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</si>
  <si>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</si>
  <si>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</si>
  <si>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</si>
  <si>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</si>
  <si>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</si>
  <si>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</si>
  <si>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</si>
  <si>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</si>
  <si>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</si>
  <si>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</si>
  <si>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</si>
  <si>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</si>
  <si>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</si>
  <si>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</si>
  <si>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</si>
  <si>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</si>
  <si>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</si>
  <si>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</si>
  <si>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</si>
  <si>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</si>
  <si>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</si>
  <si>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</si>
  <si>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</si>
  <si>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</si>
  <si>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</si>
  <si>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</si>
  <si>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</si>
  <si>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</si>
  <si>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</si>
  <si>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</si>
  <si>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</si>
  <si>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</si>
  <si>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</si>
  <si>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</si>
  <si>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</si>
  <si>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</si>
  <si>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</si>
  <si>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</si>
  <si>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</si>
  <si>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</si>
  <si>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</si>
  <si>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</si>
  <si>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</si>
  <si>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</si>
  <si>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</si>
  <si>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</si>
  <si>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</si>
  <si>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</si>
  <si>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</si>
  <si>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</si>
  <si>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</si>
  <si>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</si>
  <si>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</si>
  <si>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</si>
  <si>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</si>
  <si>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</si>
  <si>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</si>
  <si>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</si>
  <si>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</si>
  <si>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</si>
  <si>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</si>
  <si>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</si>
  <si>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</si>
  <si>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</si>
  <si>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</si>
  <si>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</si>
  <si>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</si>
  <si>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</si>
  <si>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</si>
  <si>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</si>
  <si>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</si>
  <si>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</si>
  <si>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</si>
  <si>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</si>
  <si>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</si>
  <si>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</si>
  <si>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</si>
  <si>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</si>
  <si>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</si>
  <si>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</si>
  <si>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</si>
  <si>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</si>
  <si>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</si>
  <si>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</si>
  <si>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</si>
  <si>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</si>
  <si>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</si>
  <si>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</si>
  <si>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</si>
  <si>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</si>
  <si>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</si>
  <si>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</si>
  <si>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</si>
  <si>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</si>
  <si>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</si>
  <si>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</si>
  <si>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</si>
  <si>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</si>
  <si>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</si>
  <si>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</si>
  <si>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</si>
  <si>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</si>
  <si>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</si>
  <si>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</si>
  <si>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</si>
  <si>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</si>
  <si>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</si>
  <si>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</si>
  <si>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</si>
  <si>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</si>
  <si>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</si>
  <si>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</si>
  <si>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</si>
  <si>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</si>
  <si>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</si>
  <si>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</si>
  <si>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</si>
  <si>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</si>
  <si>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</si>
  <si>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</si>
  <si>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</si>
  <si>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</si>
  <si>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</si>
  <si>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</si>
  <si>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</si>
  <si>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</si>
  <si>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</si>
  <si>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</si>
  <si>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</si>
  <si>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</si>
  <si>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</si>
  <si>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</si>
  <si>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</si>
  <si>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</si>
  <si>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</si>
  <si>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</si>
  <si>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</si>
  <si>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</si>
  <si>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</si>
  <si>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</si>
  <si>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</si>
  <si>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</si>
  <si>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</si>
  <si>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</si>
  <si>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</si>
  <si>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</si>
  <si>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</si>
  <si>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</si>
  <si>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</si>
  <si>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</si>
  <si>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</si>
  <si>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</si>
  <si>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</si>
  <si>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</si>
  <si>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</si>
  <si>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</si>
  <si>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</si>
  <si>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</si>
  <si>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</si>
  <si>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</si>
  <si>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</si>
  <si>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</si>
  <si>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</si>
  <si>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</si>
  <si>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</si>
  <si>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</si>
  <si>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</si>
  <si>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</si>
  <si>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</si>
  <si>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</si>
  <si>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</si>
  <si>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</si>
  <si>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</si>
  <si>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</si>
  <si>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</si>
  <si>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</si>
  <si>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</si>
  <si>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</si>
  <si>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</si>
  <si>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</si>
  <si>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</si>
  <si>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</si>
  <si>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</si>
  <si>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</si>
  <si>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</si>
  <si>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</si>
  <si>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</si>
  <si>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</si>
  <si>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</si>
  <si>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</si>
  <si>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</si>
  <si>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</si>
  <si>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</si>
  <si>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</si>
  <si>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</si>
  <si>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</si>
  <si>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</si>
  <si>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</si>
  <si>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</si>
  <si>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</si>
  <si>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</si>
  <si>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</si>
  <si>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</si>
  <si>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</si>
  <si>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</si>
  <si>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</si>
  <si>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</si>
  <si>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</si>
  <si>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</si>
  <si>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</si>
  <si>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</si>
  <si>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</si>
  <si>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</si>
  <si>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</si>
  <si>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</si>
  <si>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</si>
  <si>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</si>
  <si>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</si>
  <si>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</si>
  <si>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</si>
  <si>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</si>
  <si>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</si>
  <si>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</si>
  <si>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</si>
  <si>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</si>
  <si>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</si>
  <si>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</si>
  <si>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</si>
  <si>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</si>
  <si>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</si>
  <si>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</si>
  <si>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</si>
  <si>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</si>
  <si>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</si>
  <si>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</si>
  <si>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</si>
  <si>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</si>
  <si>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</si>
  <si>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</si>
  <si>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</si>
  <si>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</si>
  <si>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</si>
  <si>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</si>
  <si>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</si>
  <si>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</si>
  <si>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</si>
  <si>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</si>
  <si>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</si>
  <si>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</si>
  <si>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</si>
  <si>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</si>
  <si>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</si>
  <si>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</si>
  <si>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</si>
  <si>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</si>
  <si>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</si>
  <si>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</si>
  <si>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</si>
  <si>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</si>
  <si>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</si>
  <si>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</si>
  <si>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</si>
  <si>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</si>
  <si>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</si>
  <si>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</si>
  <si>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</si>
  <si>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</si>
  <si>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</si>
  <si>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</si>
  <si>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</si>
  <si>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</si>
  <si>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</si>
  <si>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</si>
  <si>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</si>
  <si>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</si>
  <si>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</si>
  <si>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</si>
  <si>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</si>
  <si>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</si>
  <si>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</si>
  <si>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</si>
  <si>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</si>
  <si>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</si>
  <si>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</si>
  <si>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</si>
  <si>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</si>
  <si>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</si>
  <si>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</si>
  <si>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</si>
  <si>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</si>
  <si>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</si>
  <si>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</si>
  <si>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</si>
  <si>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</si>
  <si>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</si>
  <si>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</si>
  <si>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</si>
  <si>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</si>
  <si>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</si>
  <si>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</si>
  <si>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</si>
  <si>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</si>
  <si>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</si>
  <si>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</si>
  <si>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</si>
  <si>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</si>
  <si>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</si>
  <si>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</si>
  <si>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</si>
  <si>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</si>
  <si>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</si>
  <si>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</si>
  <si>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</si>
  <si>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</si>
  <si>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</si>
  <si>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</si>
  <si>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</si>
  <si>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</si>
  <si>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</si>
  <si>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</si>
  <si>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</si>
  <si>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</si>
  <si>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</si>
  <si>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</si>
  <si>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</si>
  <si>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</si>
  <si>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</si>
  <si>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</si>
  <si>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</si>
  <si>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</si>
  <si>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</si>
  <si>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</si>
  <si>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</si>
  <si>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</si>
  <si>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</si>
  <si>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</si>
  <si>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</si>
  <si>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</si>
  <si>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</si>
  <si>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</si>
  <si>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</si>
  <si>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</si>
  <si>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</si>
  <si>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</si>
  <si>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</si>
  <si>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</si>
  <si>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</si>
  <si>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</si>
  <si>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</si>
  <si>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</si>
  <si>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</si>
  <si>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</si>
  <si>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</si>
  <si>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</si>
  <si>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</si>
  <si>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</si>
  <si>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</si>
  <si>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</si>
  <si>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</si>
  <si>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</si>
  <si>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</si>
  <si>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</si>
  <si>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</si>
  <si>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</si>
  <si>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</si>
  <si>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</si>
  <si>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</si>
  <si>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</si>
  <si>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</si>
  <si>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</si>
  <si>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</si>
  <si>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</si>
  <si>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</si>
  <si>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</si>
  <si>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</si>
  <si>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</si>
  <si>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</si>
  <si>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</si>
  <si>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</si>
  <si>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</si>
  <si>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</si>
  <si>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</si>
  <si>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</si>
  <si>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</si>
  <si>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</si>
  <si>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</si>
  <si>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</si>
  <si>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</si>
  <si>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</si>
  <si>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</si>
  <si>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</si>
  <si>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</si>
  <si>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</si>
  <si>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</si>
  <si>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</si>
  <si>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</si>
  <si>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</si>
  <si>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</si>
  <si>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</si>
  <si>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</si>
  <si>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</si>
  <si>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</si>
  <si>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</si>
  <si>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</si>
  <si>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</si>
  <si>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</si>
  <si>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</si>
  <si>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</si>
  <si>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</si>
  <si>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</si>
  <si>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</si>
  <si>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</si>
  <si>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</si>
  <si>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</si>
  <si>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</si>
  <si>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</si>
  <si>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</si>
  <si>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</si>
  <si>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</si>
  <si>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</si>
  <si>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</si>
  <si>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</si>
  <si>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</si>
  <si>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</si>
  <si>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</si>
  <si>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</si>
  <si>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</si>
  <si>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</si>
  <si>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</si>
  <si>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</si>
  <si>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</si>
  <si>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</si>
  <si>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</si>
  <si>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</si>
  <si>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</si>
  <si>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</si>
  <si>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</si>
  <si>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</si>
  <si>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</si>
  <si>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</si>
  <si>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</si>
  <si>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</si>
  <si>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</si>
  <si>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</si>
  <si>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</si>
  <si>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</si>
  <si>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</si>
  <si>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</si>
  <si>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</si>
  <si>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</si>
  <si>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</si>
  <si>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</si>
  <si>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</si>
  <si>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</si>
  <si>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</si>
  <si>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</si>
  <si>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</si>
  <si>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</si>
  <si>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</si>
  <si>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</si>
  <si>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</si>
  <si>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</si>
  <si>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</si>
  <si>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</si>
  <si>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</si>
  <si>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</si>
  <si>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</si>
  <si>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</si>
  <si>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</si>
  <si>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</si>
  <si>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</si>
  <si>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</si>
  <si>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</si>
  <si>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</si>
  <si>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</si>
  <si>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</si>
  <si>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</si>
  <si>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</si>
  <si>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</si>
  <si>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</si>
  <si>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</si>
  <si>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</si>
  <si>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</si>
  <si>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</si>
  <si>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</si>
  <si>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</si>
  <si>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</si>
  <si>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</si>
  <si>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</si>
  <si>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</si>
  <si>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</si>
  <si>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</si>
  <si>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</si>
  <si>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</si>
  <si>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</si>
  <si>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</si>
  <si>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</si>
  <si>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</si>
  <si>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</si>
  <si>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</si>
  <si>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</si>
  <si>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</si>
  <si>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</si>
  <si>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</si>
  <si>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</si>
  <si>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</si>
  <si>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</si>
  <si>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</si>
  <si>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</si>
  <si>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</si>
  <si>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</si>
  <si>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</si>
  <si>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</si>
  <si>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</si>
  <si>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</si>
  <si>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</si>
  <si>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</si>
  <si>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</si>
  <si>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</si>
  <si>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</si>
  <si>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</si>
  <si>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</si>
  <si>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</si>
  <si>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</si>
  <si>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</si>
  <si>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</si>
  <si>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</si>
  <si>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</si>
  <si>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</si>
  <si>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</si>
  <si>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</si>
  <si>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</si>
  <si>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</si>
  <si>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</si>
  <si>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</si>
  <si>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</si>
  <si>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</si>
  <si>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</si>
  <si>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</si>
  <si>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</si>
  <si>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</si>
  <si>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</si>
  <si>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</si>
  <si>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</si>
  <si>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</si>
  <si>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</si>
  <si>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</si>
  <si>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</si>
  <si>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</si>
  <si>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</si>
  <si>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</si>
  <si>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</si>
  <si>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</si>
  <si>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</si>
  <si>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</si>
  <si>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</si>
  <si>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</si>
  <si>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</si>
  <si>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</si>
  <si>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</si>
  <si>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</si>
  <si>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</si>
  <si>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</si>
  <si>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</si>
  <si>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</si>
  <si>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</si>
  <si>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</si>
  <si>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</si>
  <si>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</si>
  <si>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</si>
  <si>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</si>
  <si>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</si>
  <si>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</si>
  <si>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</si>
  <si>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</si>
  <si>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</si>
  <si>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</si>
  <si>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</si>
  <si>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</si>
  <si>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</si>
  <si>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</si>
  <si>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</si>
  <si>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</si>
  <si>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</si>
  <si>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</si>
  <si>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</si>
  <si>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</si>
  <si>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</si>
  <si>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</si>
  <si>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</si>
  <si>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</si>
  <si>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</si>
  <si>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</si>
  <si>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</si>
  <si>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</si>
  <si>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</si>
  <si>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</si>
  <si>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</si>
  <si>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</si>
  <si>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</si>
  <si>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</si>
  <si>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</si>
  <si>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</si>
  <si>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</si>
  <si>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</si>
  <si>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</si>
  <si>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</si>
  <si>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</si>
  <si>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</si>
  <si>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</si>
  <si>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</si>
  <si>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</si>
  <si>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</si>
  <si>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</si>
  <si>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</si>
  <si>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</si>
  <si>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</si>
  <si>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</si>
  <si>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</si>
  <si>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</si>
  <si>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</si>
  <si>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</si>
  <si>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</si>
  <si>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</si>
  <si>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</si>
  <si>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</si>
  <si>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</si>
  <si>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</si>
  <si>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</si>
  <si>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</si>
  <si>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</si>
  <si>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</si>
  <si>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</si>
  <si>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</si>
  <si>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</si>
  <si>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</si>
  <si>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</si>
  <si>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</si>
  <si>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</si>
  <si>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</si>
  <si>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</si>
  <si>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</si>
  <si>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</si>
  <si>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</si>
  <si>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</si>
  <si>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</si>
  <si>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</si>
  <si>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</si>
  <si>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</si>
  <si>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</si>
  <si>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</si>
  <si>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</si>
  <si>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</si>
  <si>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</si>
  <si>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</si>
  <si>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</si>
  <si>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</si>
  <si>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</si>
  <si>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</si>
  <si>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</si>
  <si>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</si>
  <si>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</si>
  <si>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</si>
  <si>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</si>
  <si>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</si>
  <si>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</si>
  <si>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</si>
  <si>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</si>
  <si>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</si>
  <si>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</si>
  <si>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</si>
  <si>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</si>
  <si>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</si>
  <si>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</si>
  <si>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</si>
  <si>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</si>
  <si>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</si>
  <si>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</si>
  <si>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</si>
  <si>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</si>
  <si>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</si>
  <si>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</si>
  <si>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</si>
  <si>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</si>
  <si>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</si>
  <si>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</si>
  <si>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</si>
  <si>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</si>
  <si>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</si>
  <si>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</si>
  <si>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</si>
  <si>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</si>
  <si>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</si>
  <si>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</si>
  <si>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</si>
  <si>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</si>
  <si>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</si>
  <si>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</si>
  <si>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</si>
  <si>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</si>
  <si>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</si>
  <si>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</si>
  <si>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</si>
  <si>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</si>
  <si>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</si>
  <si>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</si>
  <si>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</si>
  <si>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</si>
  <si>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</si>
  <si>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</si>
  <si>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</si>
  <si>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</si>
  <si>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</si>
  <si>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</si>
  <si>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</si>
  <si>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</si>
  <si>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</si>
  <si>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</si>
  <si>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</si>
  <si>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</si>
  <si>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</si>
  <si>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</si>
  <si>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</si>
  <si>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</si>
  <si>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</si>
  <si>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</si>
  <si>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</si>
  <si>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</si>
  <si>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</si>
  <si>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</si>
  <si>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</si>
  <si>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</si>
  <si>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</si>
  <si>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</si>
  <si>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</si>
  <si>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</si>
  <si>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</si>
  <si>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</si>
  <si>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</si>
  <si>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</si>
  <si>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</si>
  <si>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</si>
  <si>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</si>
  <si>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</si>
  <si>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</si>
  <si>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</si>
  <si>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</si>
  <si>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</si>
  <si>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</si>
  <si>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</si>
  <si>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</si>
  <si>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</si>
  <si>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</si>
  <si>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</si>
  <si>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</si>
  <si>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</si>
  <si>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</si>
  <si>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</si>
  <si>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</si>
  <si>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</si>
  <si>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</si>
  <si>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</si>
  <si>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</si>
  <si>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</si>
  <si>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</si>
  <si>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</si>
  <si>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</si>
  <si>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</si>
  <si>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</si>
  <si>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</si>
  <si>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</si>
  <si>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</si>
  <si>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</si>
  <si>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</si>
  <si>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</si>
  <si>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</si>
  <si>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</si>
  <si>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</si>
  <si>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</si>
  <si>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</si>
  <si>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</si>
  <si>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</si>
  <si>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</si>
  <si>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</si>
  <si>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</si>
  <si>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</si>
  <si>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</si>
  <si>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</si>
  <si>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</si>
  <si>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</si>
  <si>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</si>
  <si>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</si>
  <si>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</si>
  <si>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</si>
  <si>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</si>
  <si>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</si>
  <si>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</si>
  <si>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</si>
  <si>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</si>
  <si>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</si>
  <si>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</si>
  <si>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</si>
  <si>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</si>
  <si>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</si>
  <si>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</si>
  <si>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</si>
  <si>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</si>
  <si>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</si>
  <si>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</si>
  <si>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</si>
  <si>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</si>
  <si>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</si>
  <si>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</si>
  <si>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</si>
  <si>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</si>
  <si>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</si>
  <si>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</si>
  <si>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</si>
  <si>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</si>
  <si>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</si>
  <si>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</si>
  <si>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</si>
  <si>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</si>
  <si>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</si>
  <si>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</si>
  <si>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</si>
  <si>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</si>
  <si>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</si>
  <si>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</si>
  <si>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</si>
  <si>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</si>
  <si>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</si>
  <si>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</si>
  <si>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</si>
  <si>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</si>
  <si>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</si>
  <si>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</si>
  <si>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</si>
  <si>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</si>
  <si>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</si>
  <si>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</si>
  <si>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</si>
  <si>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</si>
  <si>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</si>
  <si>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</si>
  <si>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</si>
  <si>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</si>
  <si>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</si>
  <si>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</si>
  <si>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</si>
  <si>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</si>
  <si>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</si>
  <si>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</si>
  <si>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</si>
  <si>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</si>
  <si>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</si>
  <si>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</si>
  <si>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</si>
  <si>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</si>
  <si>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</si>
  <si>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</si>
  <si>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</si>
  <si>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</si>
  <si>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</si>
  <si>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</si>
  <si>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</si>
  <si>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</si>
  <si>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</si>
  <si>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</si>
  <si>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</si>
  <si>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</si>
  <si>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</si>
  <si>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</si>
  <si>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</si>
  <si>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</si>
  <si>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</si>
  <si>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</si>
  <si>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</si>
  <si>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</si>
  <si>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</si>
  <si>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</si>
  <si>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</si>
  <si>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</si>
  <si>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</si>
  <si>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</si>
  <si>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</si>
  <si>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</si>
  <si>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</si>
  <si>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</si>
  <si>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</si>
  <si>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</si>
  <si>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</si>
  <si>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</si>
  <si>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</si>
  <si>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</si>
  <si>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</si>
  <si>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</si>
  <si>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</si>
  <si>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</si>
  <si>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</si>
  <si>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</si>
  <si>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</si>
  <si>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</si>
  <si>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</si>
  <si>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</si>
  <si>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</si>
  <si>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</si>
  <si>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</si>
  <si>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</si>
  <si>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</si>
  <si>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</si>
  <si>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</si>
  <si>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</si>
  <si>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</si>
  <si>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</si>
  <si>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</si>
  <si>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</si>
  <si>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</si>
  <si>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</si>
  <si>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</si>
  <si>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</si>
  <si>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</si>
  <si>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</si>
  <si>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</si>
  <si>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</si>
  <si>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</si>
  <si>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</si>
  <si>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</si>
  <si>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</si>
  <si>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</si>
  <si>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</si>
  <si>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</si>
  <si>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</si>
  <si>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</si>
  <si>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</si>
  <si>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</si>
  <si>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</si>
  <si>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</si>
  <si>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</si>
  <si>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</si>
  <si>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</si>
  <si>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</si>
  <si>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</si>
  <si>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</si>
  <si>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</si>
  <si>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</si>
  <si>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</si>
  <si>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</si>
  <si>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</si>
  <si>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</si>
  <si>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</si>
  <si>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</si>
  <si>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</si>
  <si>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</si>
  <si>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</si>
  <si>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</si>
  <si>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</si>
  <si>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</si>
  <si>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</si>
  <si>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</si>
  <si>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</si>
  <si>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</si>
  <si>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</si>
  <si>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</si>
  <si>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</si>
  <si>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</si>
  <si>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</si>
  <si>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</si>
  <si>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</si>
  <si>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</si>
  <si>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</si>
  <si>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</si>
  <si>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</si>
  <si>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</si>
  <si>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</si>
  <si>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</si>
  <si>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</si>
  <si>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</si>
  <si>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</si>
  <si>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</si>
  <si>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</si>
  <si>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</si>
  <si>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</si>
  <si>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</si>
  <si>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</si>
  <si>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</si>
  <si>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</si>
  <si>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</si>
  <si>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</si>
  <si>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</si>
  <si>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</si>
  <si>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</si>
  <si>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</si>
  <si>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</si>
  <si>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</si>
  <si>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</si>
  <si>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</si>
  <si>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</si>
  <si>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</si>
  <si>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</si>
  <si>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</si>
  <si>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</si>
  <si>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</si>
  <si>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</si>
  <si>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</si>
  <si>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</si>
  <si>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</si>
  <si>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</si>
  <si>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</si>
  <si>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</si>
  <si>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</si>
  <si>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</si>
  <si>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</si>
  <si>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</si>
  <si>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</si>
  <si>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</si>
  <si>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</si>
  <si>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</si>
  <si>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</si>
  <si>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</si>
  <si>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</si>
  <si>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</si>
  <si>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</si>
  <si>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</si>
  <si>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</si>
  <si>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</si>
  <si>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</si>
  <si>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</si>
  <si>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</si>
  <si>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</si>
  <si>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</si>
  <si>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</si>
  <si>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</si>
  <si>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</si>
  <si>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</si>
  <si>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</si>
  <si>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</si>
  <si>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</si>
  <si>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</si>
  <si>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</si>
  <si>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</si>
  <si>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</si>
  <si>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</si>
  <si>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</si>
  <si>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</si>
  <si>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</si>
  <si>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</si>
  <si>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</si>
  <si>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</si>
  <si>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</si>
  <si>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</si>
  <si>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</si>
  <si>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</si>
  <si>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</si>
  <si>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</si>
  <si>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</si>
  <si>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</si>
  <si>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</si>
  <si>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</si>
  <si>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</si>
  <si>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</si>
  <si>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</si>
  <si>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</si>
  <si>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</si>
  <si>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</si>
  <si>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</si>
  <si>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</si>
  <si>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</si>
  <si>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</si>
  <si>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</si>
  <si>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</si>
  <si>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</si>
  <si>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</si>
  <si>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</si>
  <si>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</si>
  <si>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</si>
  <si>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</si>
  <si>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</si>
  <si>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</si>
  <si>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</si>
  <si>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</si>
  <si>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</si>
  <si>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</si>
  <si>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</si>
  <si>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</si>
  <si>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</si>
  <si>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</si>
  <si>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</si>
  <si>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</si>
  <si>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</si>
  <si>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</si>
  <si>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</si>
  <si>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</si>
  <si>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</si>
  <si>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</si>
  <si>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</si>
  <si>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</si>
  <si>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</si>
  <si>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</si>
  <si>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</si>
  <si>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</si>
  <si>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</si>
  <si>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</si>
  <si>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</si>
  <si>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</si>
  <si>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</si>
  <si>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</si>
  <si>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</si>
  <si>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</si>
  <si>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</si>
  <si>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</si>
  <si>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</si>
  <si>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</si>
  <si>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</si>
  <si>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</si>
  <si>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</si>
  <si>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</si>
  <si>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</si>
  <si>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</si>
  <si>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</si>
  <si>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</si>
  <si>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</si>
  <si>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</si>
  <si>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</si>
  <si>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</si>
  <si>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</si>
  <si>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</si>
  <si>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</si>
  <si>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</si>
  <si>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</si>
  <si>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</si>
  <si>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</si>
  <si>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</si>
  <si>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</si>
  <si>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</si>
  <si>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</si>
  <si>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</si>
  <si>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</si>
  <si>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</si>
  <si>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</si>
  <si>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</si>
  <si>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</si>
  <si>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</si>
  <si>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</si>
  <si>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</si>
  <si>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</si>
  <si>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</si>
  <si>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</si>
  <si>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</si>
  <si>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</si>
  <si>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</si>
  <si>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</si>
  <si>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</si>
  <si>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</si>
  <si>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</si>
  <si>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</si>
  <si>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</si>
  <si>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</si>
  <si>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</si>
  <si>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</si>
  <si>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</si>
  <si>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</si>
  <si>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</si>
  <si>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</si>
  <si>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</si>
  <si>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</si>
  <si>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</si>
  <si>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</si>
  <si>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</si>
  <si>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</si>
  <si>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</si>
  <si>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</si>
  <si>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</si>
  <si>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</si>
  <si>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</si>
  <si>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</si>
  <si>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</si>
  <si>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</si>
  <si>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</si>
  <si>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</si>
  <si>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</si>
  <si>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</si>
  <si>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</si>
  <si>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</si>
  <si>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</si>
  <si>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</si>
  <si>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</si>
  <si>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</si>
  <si>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</si>
  <si>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</si>
  <si>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</si>
  <si>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</si>
  <si>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</si>
  <si>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</si>
  <si>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</si>
  <si>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</si>
  <si>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</si>
  <si>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</si>
  <si>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</si>
  <si>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</si>
  <si>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</si>
  <si>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</si>
  <si>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</si>
  <si>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</si>
  <si>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</si>
  <si>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</si>
  <si>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</si>
  <si>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</si>
  <si>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</si>
  <si>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</si>
  <si>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</si>
  <si>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</si>
  <si>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</si>
  <si>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</si>
  <si>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</si>
  <si>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</si>
  <si>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</si>
  <si>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</si>
  <si>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</si>
  <si>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</si>
  <si>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</si>
  <si>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</si>
  <si>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</si>
  <si>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</si>
  <si>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</si>
  <si>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</si>
  <si>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</si>
  <si>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</si>
  <si>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</si>
  <si>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</si>
  <si>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</si>
  <si>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</si>
  <si>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</si>
  <si>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</si>
  <si>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</si>
  <si>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</si>
  <si>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</si>
  <si>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</si>
  <si>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</si>
  <si>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</si>
  <si>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</si>
  <si>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</si>
  <si>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</si>
  <si>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</si>
  <si>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</si>
  <si>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</si>
  <si>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</si>
  <si>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</si>
  <si>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</si>
  <si>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</si>
  <si>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</si>
  <si>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</si>
  <si>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</si>
  <si>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</si>
  <si>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</si>
  <si>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</si>
  <si>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</si>
  <si>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</si>
  <si>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</si>
  <si>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</si>
  <si>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</si>
  <si>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</si>
  <si>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</si>
  <si>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</si>
  <si>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</si>
  <si>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</si>
  <si>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</si>
  <si>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</si>
  <si>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</si>
  <si>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</si>
  <si>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</si>
  <si>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</si>
  <si>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</si>
  <si>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</si>
  <si>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</si>
  <si>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</si>
  <si>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</si>
  <si>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</si>
  <si>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</si>
  <si>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</si>
  <si>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</si>
  <si>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</si>
  <si>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</si>
  <si>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</si>
  <si>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</si>
  <si>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</si>
  <si>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</si>
  <si>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</si>
  <si>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</si>
  <si>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</si>
  <si>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</si>
  <si>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</si>
  <si>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</si>
  <si>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</si>
  <si>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</si>
  <si>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</si>
  <si>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</si>
  <si>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</si>
  <si>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</si>
  <si>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</si>
  <si>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</si>
  <si>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</si>
  <si>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</si>
  <si>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</si>
  <si>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</si>
  <si>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</si>
  <si>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</si>
  <si>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</si>
  <si>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</si>
  <si>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</si>
  <si>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</si>
  <si>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</si>
  <si>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</si>
  <si>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</si>
  <si>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</si>
  <si>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</si>
  <si>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</si>
  <si>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</si>
  <si>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</si>
  <si>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</si>
  <si>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</si>
  <si>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</si>
  <si>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</si>
  <si>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</si>
  <si>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</si>
  <si>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</si>
  <si>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</si>
  <si>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</si>
  <si>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</si>
  <si>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</si>
  <si>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</si>
  <si>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</si>
  <si>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</si>
  <si>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</si>
  <si>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</si>
  <si>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</si>
  <si>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</si>
  <si>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</si>
  <si>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</si>
  <si>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</si>
  <si>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</si>
  <si>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</si>
  <si>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</si>
  <si>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</si>
  <si>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</si>
  <si>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</si>
  <si>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</si>
  <si>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</si>
  <si>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</si>
  <si>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</si>
  <si>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</si>
  <si>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</si>
  <si>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</si>
  <si>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</si>
  <si>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</si>
  <si>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</si>
  <si>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</si>
  <si>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</si>
  <si>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</si>
  <si>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</si>
  <si>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</si>
  <si>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</si>
  <si>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</si>
  <si>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</si>
  <si>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</si>
  <si>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</si>
  <si>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</si>
  <si>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</si>
  <si>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</si>
  <si>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</si>
  <si>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</si>
  <si>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</si>
  <si>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</si>
  <si>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</si>
  <si>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</si>
  <si>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</si>
  <si>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</si>
  <si>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</si>
  <si>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</si>
  <si>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</si>
  <si>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</si>
  <si>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</si>
  <si>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</si>
  <si>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</si>
  <si>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</si>
  <si>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</si>
  <si>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</si>
  <si>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</si>
  <si>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</si>
  <si>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</si>
  <si>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</si>
  <si>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</si>
  <si>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</si>
  <si>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</si>
  <si>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</si>
  <si>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</si>
  <si>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</si>
  <si>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</si>
  <si>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</si>
  <si>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</si>
  <si>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</si>
  <si>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</si>
  <si>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</si>
  <si>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</si>
  <si>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</si>
  <si>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</si>
  <si>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</si>
  <si>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</si>
  <si>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</si>
  <si>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</si>
  <si>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</si>
  <si>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</si>
  <si>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</si>
  <si>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</si>
  <si>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</si>
  <si>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</si>
  <si>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</si>
  <si>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</si>
  <si>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</si>
  <si>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</si>
  <si>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</si>
  <si>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</si>
  <si>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</si>
  <si>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</si>
  <si>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</si>
  <si>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</si>
  <si>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</si>
  <si>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</si>
  <si>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</si>
  <si>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</si>
  <si>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</si>
  <si>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</si>
  <si>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</si>
  <si>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</si>
  <si>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</si>
  <si>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</si>
  <si>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</si>
  <si>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</si>
  <si>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</si>
  <si>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</si>
  <si>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</si>
  <si>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</si>
  <si>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</si>
  <si>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</si>
  <si>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</si>
  <si>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</si>
  <si>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</si>
  <si>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</si>
  <si>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</si>
  <si>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</si>
  <si>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</si>
  <si>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</si>
  <si>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</si>
  <si>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</si>
  <si>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</si>
  <si>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</si>
  <si>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</si>
  <si>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</si>
  <si>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</si>
  <si>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</si>
  <si>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</si>
  <si>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</si>
  <si>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</si>
  <si>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</si>
  <si>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</si>
  <si>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</si>
  <si>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</si>
  <si>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</si>
  <si>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</si>
  <si>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</si>
  <si>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</si>
  <si>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</si>
  <si>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</si>
  <si>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</si>
  <si>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</si>
  <si>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</si>
  <si>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</si>
  <si>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</si>
  <si>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</si>
  <si>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</si>
  <si>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</si>
  <si>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</si>
  <si>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</si>
  <si>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</si>
  <si>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</si>
  <si>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</si>
  <si>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</si>
  <si>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</si>
  <si>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</si>
  <si>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</si>
  <si>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</si>
  <si>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</si>
  <si>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</si>
  <si>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</si>
  <si>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</si>
  <si>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</si>
  <si>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</si>
  <si>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</si>
  <si>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</si>
  <si>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</si>
  <si>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</si>
  <si>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</si>
  <si>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</si>
  <si>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</si>
  <si>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</si>
  <si>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</si>
  <si>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</si>
  <si>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</si>
  <si>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</si>
  <si>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</si>
  <si>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</si>
  <si>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</si>
  <si>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</si>
  <si>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</si>
  <si>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</si>
  <si>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</si>
  <si>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</si>
  <si>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</si>
  <si>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</si>
  <si>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</si>
  <si>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</si>
  <si>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</si>
  <si>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</si>
  <si>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</si>
  <si>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</si>
  <si>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</si>
  <si>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</si>
  <si>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</si>
  <si>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</si>
  <si>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</si>
  <si>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</si>
  <si>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</si>
  <si>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</si>
  <si>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</si>
  <si>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</si>
  <si>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</si>
  <si>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</si>
  <si>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</si>
  <si>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</si>
  <si>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</si>
  <si>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</si>
  <si>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</si>
  <si>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</si>
  <si>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</si>
  <si>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</si>
  <si>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</si>
  <si>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</si>
  <si>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</si>
  <si>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</si>
  <si>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</si>
  <si>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</si>
  <si>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</si>
  <si>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</si>
  <si>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60 mins</t>
  </si>
  <si>
    <t>PCM-20251018-00000537</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</si>
  <si>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</si>
  <si>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</si>
  <si>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</si>
  <si>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</si>
  <si>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</si>
  <si>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</si>
  <si>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</si>
  <si>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</si>
  <si>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</si>
  <si>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</si>
  <si>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</si>
  <si>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</si>
  <si>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</si>
  <si>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</si>
  <si>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</si>
  <si>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</si>
  <si>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</si>
  <si>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</si>
  <si>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</si>
  <si>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</si>
  <si>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</si>
  <si>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</si>
  <si>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</si>
  <si>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</si>
  <si>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</si>
  <si>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</si>
  <si>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</si>
  <si>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</si>
  <si>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</si>
  <si>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</si>
  <si>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</si>
  <si>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</si>
  <si>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</si>
  <si>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</si>
  <si>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</si>
  <si>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</si>
  <si>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</si>
  <si>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</si>
  <si>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</si>
  <si>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</si>
  <si>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</si>
  <si>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</si>
  <si>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</si>
  <si>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</si>
  <si>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</si>
  <si>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</si>
  <si>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</si>
  <si>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</si>
  <si>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</si>
  <si>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</si>
  <si>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</si>
  <si>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</si>
  <si>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</si>
  <si>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</si>
  <si>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</si>
  <si>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</si>
  <si>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</si>
  <si>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</si>
  <si>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</si>
  <si>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</si>
  <si>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</si>
  <si>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</si>
  <si>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</si>
  <si>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</si>
  <si>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</si>
  <si>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</si>
  <si>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</si>
  <si>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</si>
  <si>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</si>
  <si>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</si>
  <si>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</si>
  <si>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</si>
  <si>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</si>
  <si>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</si>
  <si>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</si>
  <si>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</si>
  <si>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</si>
  <si>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</si>
  <si>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</si>
  <si>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</si>
  <si>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</si>
  <si>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</si>
  <si>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</si>
  <si>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</si>
  <si>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</si>
  <si>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</si>
  <si>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</si>
  <si>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</si>
  <si>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</si>
  <si>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</si>
  <si>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</si>
  <si>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</si>
  <si>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</si>
  <si>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</si>
  <si>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</si>
  <si>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</si>
  <si>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 xml:space="preserve">EM team at sitre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</si>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</sst>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I14" sqref="I14:I1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285.43634699074028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4.9410344907373656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5.3603935186401941E-2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2.8221990738529712E-2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45948.384772916666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45948.384772916666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45948.384772916666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45948.384772916666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45948.384772916666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45948.384772916666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45948.384772916666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45948.384772916666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45948.384772916666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45948.384772916666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45948.384772916666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45948.384772916666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45948.384772916666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45948.384772916666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45948.384772916666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45948.384772916666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45948.384772916666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45948.384772916666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45948.384772916666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45948.384772916666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45948.384772916666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45948.384772916666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45948.384772916666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45948.384772916666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45948.384772916666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45948.384772916666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45948.384772916666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45948.384772916666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45948.384772916666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45948.384772916666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45948.384772916666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45948.384772916666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45948.384772916666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45948.384772916666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45948.384772916666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45948.384772916666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45948.384772916666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45948.384772916666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45948.384772916666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45948.384772916666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45948.384772916666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45948.384772916666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45948.384772916666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45948.384772916666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45948.384772916666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45948.384772916666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45948.384772916666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45948.384772916666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45948.384772916666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45948.384772916666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45948.384772916666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45948.384772916666</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45948.384772916666</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45948.384772916666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45948.384772916666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45948.384772916666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45948.384772916666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45948.384772916666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45948.384772916666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45948.384772916666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45948.384772916666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45948.384772916666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45948.384772916666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45948.384772916666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45948.384772916666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45948.384772916666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45948.384772916666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45948.384772916666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45948.384772916666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45948.384772916666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45948.384772916666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45948.384772916666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45948.384772916666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45948.384772916666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45948.384772916666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45948.384772916666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45948.384772916666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45948.384772916666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45948.384772916666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45948.384772916666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45948.384772916666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45948.384772916666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45948.384772916666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45948.384772916666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45948.384772916666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45948.384772916666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45948.384772916666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45948.384772916666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45948.384772916666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45948.384772916666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45948.384772916666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45948.384772916666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45948.384772916666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45948.384772916666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45948.384772916666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45948.384772916666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45948.384772916666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45948.384772916666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45948.384772916666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45948.384772916666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45948.384772916666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45948.384772916666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45948.384772916666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45948.384772916666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45948.384772916666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45948.384772916666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45948.384772916666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45948.384772916666</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45948.384772916666</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141.65768958333501</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123.38493495370494</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3.8889974537014496</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0.60074513888685033</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6.3812268519541249E-2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6.3059953703486826E-2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3.3372453704942018E-2</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45948.384772916666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45948.384772916666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45948.384772916666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45948.384772916666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45948.384772916666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45948.384772916666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45948.384772916666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45948.384772916666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45948.384772916666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45948.384772916666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45948.384772916666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45948.384772916666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45948.384772916666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45948.384772916666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45948.384772916666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45948.384772916666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45948.384772916666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45948.384772916666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45948.384772916666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45948.384772916666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45948.384772916666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45948.384772916666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45948.384772916666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45948.384772916666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45948.384772916666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45948.384772916666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45948.384772916666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45948.384772916666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45948.384772916666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45948.384772916666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45948.384772916666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45948.384772916666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45948.384772916666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45948.384772916666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45948.384772916666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45948.384772916666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45948.384772916666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45948.384772916666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45948.384772916666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45948.384772916666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45948.384772916666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45948.384772916666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45948.384772916666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45948.384772916666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45948.384772916666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45948.384772916666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45948.384772916666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45948.384772916666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45948.384772916666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45948.384772916666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45948.384772916666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45948.384772916666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45948.384772916666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45948.384772916666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45948.384772916666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45948.384772916666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45948.384772916666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45948.384772916666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45948.384772916666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45948.384772916666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45948.384772916666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45948.384772916666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45948.384772916666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45948.384772916666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45948.384772916666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45948.384772916666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45948.384772916666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45948.384772916666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45948.384772916666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45948.384772916666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45948.384772916666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45948.384772916666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45948.384772916666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45948.384772916666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45948.384772916666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45948.384772916666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45948.384772916666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45948.384772916666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45948.384772916666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45948.384772916666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45948.384772916666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45948.384772916666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45948.384772916666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45948.384772916666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45948.384772916666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45948.384772916666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45948.384772916666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45948.384772916666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45948.384772916666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45948.384772916666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45948.384772916666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45948.384772916666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45948.384772916666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45948.384772916666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45948.384772916666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45948.384772916666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45948.384772916666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45948.384772916666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0.11227291666727979</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18"/>
      <c r="E3" s="18"/>
      <c r="F3" s="20"/>
      <c r="G3" s="21">
        <f t="shared" ca="1" si="0"/>
        <v>45948.384772916666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45948.384772916666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45948.384772916666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45948.384772916666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45948.384772916666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45948.384772916666</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45948.384772916666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45948.384772916666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45948.384772916666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45948.384772916666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45948.384772916666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45948.384772916666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45948.384772916666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45948.384772916666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45948.384772916666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45948.384772916666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45948.384772916666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45948.384772916666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45948.384772916666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45948.384772916666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45948.384772916666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45948.384772916666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45948.384772916666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45948.384772916666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45948.384772916666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45948.384772916666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45948.384772916666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45948.384772916666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45948.384772916666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45948.384772916666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45948.384772916666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45948.384772916666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45948.384772916666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45948.384772916666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45948.384772916666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45948.384772916666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45948.384772916666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45948.384772916666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45948.384772916666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45948.384772916666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45948.384772916666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45948.384772916666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45948.384772916666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45948.384772916666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45948.384772916666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45948.384772916666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45948.384772916666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45948.384772916666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45948.384772916666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45948.384772916666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45948.384772916666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45948.384772916666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45948.384772916666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45948.384772916666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45948.384772916666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45948.384772916666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45948.384772916666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45948.384772916666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45948.384772916666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45948.384772916666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45948.384772916666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45948.384772916666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45948.384772916666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45948.384772916666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45948.384772916666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45948.384772916666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45948.384772916666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45948.384772916666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45948.384772916666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45948.384772916666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45948.384772916666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45948.384772916666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45948.384772916666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45948.384772916666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45948.384772916666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45948.384772916666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45948.384772916666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45948.384772916666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45948.384772916666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45948.384772916666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45948.384772916666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45948.384772916666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45948.384772916666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45948.384772916666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45948.384772916666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45948.384772916666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45948.384772916666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45948.384772916666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45948.384772916666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45948.384772916666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45948.384772916666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45948.384772916666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45948.384772916666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45948.384772916666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45948.384772916666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45948.384772916666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45948.384772916666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45948.384772916666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45948.384772916666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45948.384772916666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45948.384772916666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45948.384772916666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45948.384772916666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45948.384772916666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45948.384772916666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45948.384772916666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45948.384772916666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45948.384772916666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45948.384772916666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45948.384772916666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45948.384772916666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45948.384772916666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45948.384772916666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45948.384772916666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45948.384772916666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45948.384772916666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45948.384772916666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45948.384772916666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45948.384772916666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45948.384772916666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45948.384772916666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45948.384772916666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45948.384772916666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45948.384772916666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45948.384772916666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45948.384772916666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45948.384772916666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45948.384772916666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45948.384772916666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45948.384772916666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45948.384772916666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45948.384772916666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45948.384772916666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45948.384772916666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45948.384772916666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45948.384772916666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45948.384772916666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45948.384772916666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45948.384772916666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45948.384772916666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45948.384772916666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45948.384772916666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45948.384772916666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45948.384772916666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45948.384772916666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45948.384772916666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45948.384772916666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45948.384772916666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45948.384772916666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45948.384772916666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45948.384772916666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45948.384772916666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45948.384772916666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45948.384772916666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45948.384772916666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45948.384772916666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45948.384772916666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45948.384772916666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45948.384772916666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45948.384772916666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45948.384772916666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45948.384772916666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45948.384772916666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45948.384772916666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45948.384772916666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45948.384772916666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45948.384772916666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45948.384772916666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45948.384772916666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45948.384772916666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45948.384772916666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45948.384772916666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45948.384772916666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45948.384772916666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45948.384772916666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45948.384772916666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45948.384772916666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45948.384772916666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45948.384772916666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45948.384772916666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45948.384772916666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45948.384772916666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45948.384772916666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45948.384772916666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45948.384772916666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45948.384772916666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45948.384772916666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45948.384772916666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45948.384772916666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45948.384772916666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45948.384772916666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45948.384772916666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45948.384772916666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45948.384772916666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45948.384772916666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45948.384772916666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45948.384772916666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45948.384772916666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45948.384772916666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45948.384772916666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45948.384772916666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45948.384772916666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45948.384772916666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45948.384772916666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45948.384772916666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45948.384772916666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45948.384772916666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45948.384772916666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45948.384772916666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45948.384772916666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45948.384772916666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45948.384772916666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45948.384772916666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45948.384772916666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45948.384772916666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45948.384772916666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45948.384772916666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45948.384772916666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45948.384772916666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45948.384772916666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45948.384772916666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45948.384772916666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45948.384772916666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45948.384772916666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45948.384772916666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45948.384772916666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45948.384772916666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45948.384772916666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45948.384772916666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45948.384772916666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45948.384772916666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45948.384772916666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45948.384772916666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45948.384772916666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45948.384772916666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45948.384772916666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45948.384772916666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45948.384772916666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45948.384772916666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45948.384772916666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45948.384772916666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45948.384772916666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45948.384772916666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45948.384772916666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45948.384772916666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45948.384772916666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45948.384772916666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45948.384772916666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45948.384772916666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45948.384772916666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45948.384772916666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45948.384772916666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45948.384772916666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45948.384772916666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45948.384772916666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45948.384772916666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45948.384772916666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45948.384772916666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45948.384772916666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45948.384772916666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45948.384772916666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45948.384772916666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45948.384772916666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45948.384772916666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45948.384772916666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45948.384772916666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45948.384772916666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45948.384772916666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45948.384772916666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45948.384772916666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45948.384772916666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45948.384772916666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45948.384772916666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45948.384772916666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45948.384772916666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45948.384772916666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45948.384772916666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45948.384772916666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45948.384772916666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45948.384772916666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45948.384772916666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45948.384772916666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45948.384772916666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45948.384772916666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45948.384772916666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45948.384772916666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45948.384772916666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45948.384772916666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45948.384772916666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45948.384772916666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45948.384772916666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45948.384772916666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45948.384772916666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45948.384772916666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45948.384772916666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45948.384772916666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45948.384772916666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45948.384772916666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45948.384772916666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45948.384772916666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45948.384772916666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45948.384772916666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45948.384772916666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45948.384772916666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45948.384772916666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45948.384772916666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45948.384772916666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45948.384772916666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45948.384772916666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45948.384772916666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45948.384772916666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45948.384772916666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45948.384772916666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45948.384772916666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45948.384772916666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45948.384772916666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45948.384772916666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45948.384772916666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45948.384772916666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45948.384772916666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45948.384772916666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45948.384772916666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45948.384772916666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45948.384772916666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45948.384772916666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45948.384772916666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45948.384772916666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45948.384772916666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45948.384772916666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45948.384772916666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45948.384772916666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45948.384772916666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45948.384772916666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45948.384772916666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45948.384772916666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45948.384772916666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45948.384772916666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45948.384772916666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45948.384772916666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45948.384772916666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45948.384772916666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45948.384772916666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45948.384772916666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45948.384772916666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45948.384772916666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45948.384772916666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45948.384772916666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45948.384772916666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45948.384772916666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45948.384772916666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45948.384772916666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45948.384772916666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45948.384772916666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45948.384772916666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45948.384772916666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45948.384772916666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45948.384772916666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45948.384772916666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45948.384772916666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45948.384772916666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45948.384772916666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45948.384772916666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45948.384772916666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45948.384772916666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45948.384772916666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45948.384772916666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45948.384772916666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45948.384772916666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45948.384772916666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45948.384772916666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45948.384772916666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45948.384772916666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45948.384772916666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45948.384772916666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45948.384772916666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45948.384772916666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45948.384772916666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45948.384772916666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45948.384772916666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45948.384772916666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45948.384772916666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45948.384772916666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45948.384772916666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45948.384772916666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45948.384772916666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45948.384772916666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45948.384772916666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45948.384772916666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45948.384772916666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45948.384772916666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45948.384772916666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45948.384772916666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45948.384772916666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45948.384772916666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45948.384772916666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45948.384772916666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45948.384772916666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45948.384772916666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45948.384772916666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45948.384772916666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45948.384772916666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45948.384772916666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45948.384772916666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45948.384772916666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45948.384772916666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45948.384772916666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45948.384772916666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45948.384772916666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45948.384772916666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45948.384772916666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45948.384772916666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45948.384772916666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45948.384772916666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45948.384772916666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45948.384772916666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45948.384772916666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45948.384772916666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45948.384772916666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45948.384772916666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45948.384772916666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45948.384772916666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45948.384772916666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45948.384772916666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45948.384772916666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45948.384772916666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45948.384772916666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45948.384772916666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45948.384772916666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45948.384772916666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45948.384772916666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45948.384772916666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45948.384772916666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45948.384772916666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45948.384772916666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45948.384772916666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45948.384772916666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45948.384772916666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45948.384772916666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45948.384772916666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45948.384772916666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45948.384772916666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45948.384772916666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45948.384772916666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45948.384772916666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45948.384772916666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45948.384772916666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45948.384772916666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45948.384772916666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45948.384772916666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45948.384772916666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45948.384772916666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45948.384772916666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45948.384772916666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45948.384772916666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45948.384772916666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45948.384772916666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45948.384772916666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45948.384772916666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45948.384772916666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45948.384772916666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45948.384772916666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45948.384772916666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45948.384772916666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45948.384772916666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45948.384772916666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45948.384772916666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45948.384772916666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45948.384772916666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45948.384772916666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45948.384772916666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45948.384772916666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45948.384772916666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45948.384772916666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45948.384772916666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45948.384772916666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45948.384772916666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45948.384772916666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45948.384772916666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45948.384772916666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45948.384772916666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45948.384772916666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45948.384772916666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45948.384772916666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45948.384772916666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45948.384772916666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45948.384772916666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45948.384772916666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45948.384772916666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45948.384772916666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45948.384773032405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45948.384773032405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45948.384773032405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45948.384773032405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45948.384773032405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45948.384773032405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45948.384773032405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45948.384773032405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45948.384773032405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45948.384773032405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45948.384773032405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45948.384773032405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45948.384773032405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45948.384773032405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45948.384773032405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45948.384773032405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45948.384773032405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45948.384773032405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45948.384773032405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45948.384773032405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45948.384773032405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45948.384773032405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45948.384773032405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45948.384773032405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45948.384773032405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45948.384773032405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45948.384773032405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45948.384773032405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45948.384773032405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45948.384773032405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45948.384773032405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45948.384773032405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45948.384773032405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45948.384773032405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45948.384773032405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45948.384773032405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45948.384773032405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45948.384773032405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45948.384773032405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45948.384773032405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45948.384773032405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45948.384773032405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45948.384773032405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45948.384773032405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45948.384773032405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45948.384773032405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45948.384773032405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45948.384773032405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45948.384773032405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45948.384773032405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45948.384773032405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45948.384773032405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45948.384773032405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45948.384773032405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45948.384773032405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45948.384773032405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45948.384773032405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45948.384773032405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45948.384773032405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45948.384773032405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45948.384773032405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45948.384773032405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45948.384773032405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45948.384773032405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45948.384773032405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45948.384773032405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45948.384773032405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45948.384773032405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45948.384773032405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45948.384773032405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45948.384773032405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45948.384773032405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45948.384773032405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45948.384773032405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45948.384773032405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45948.384773032405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45948.384773032405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45948.384773032405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45948.384773032405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45948.384773032405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45948.384773032405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45948.384773032405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45948.384773032405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45948.384773032405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45948.384773032405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45948.384773032405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45948.384773032405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45948.384773032405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45948.384773032405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45948.384773032405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45948.384773032405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45948.384773032405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45948.384773032405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45948.384773032405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45948.384773032405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45948.384773032405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45948.384773032405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45948.384773032405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45948.384773032405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45948.384773032405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45948.384773032405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45948.384773032405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45948.384773032405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45948.384773032405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45948.384773032405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45948.384773032405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45948.384773032405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45948.384773032405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45948.384773032405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45948.384773032405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45948.384773032405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45948.384773032405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45948.384773032405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45948.384773032405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45948.384773032405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45948.384773032405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45948.384773032405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45948.384773032405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45948.384773032405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45948.384773032405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45948.384773032405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45948.384773032405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45948.384773032405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45948.384773032405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45948.384773032405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45948.384773032405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45948.384773032405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45948.384773032405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45948.384773032405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45948.384773032405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45948.384773032405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45948.384773032405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45948.384773032405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45948.384773032405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45948.384773032405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45948.384773032405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45948.384773032405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45948.384773032405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45948.384773032405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45948.384773032405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45948.384773032405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45948.384773032405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45948.384773032405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45948.384773032405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45948.384773032405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45948.384773032405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45948.384773032405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45948.384773032405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45948.384773032405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45948.384773032405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45948.384773032405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45948.384773032405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45948.384773032405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45948.384773032405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45948.384773032405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45948.384773032405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45948.384773032405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45948.384773032405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45948.384773032405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45948.384773032405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45948.384773032405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45948.384773032405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45948.384773032405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45948.384773032405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45948.384773032405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45948.384773032405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45948.384773032405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45948.384773032405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45948.384773032405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45948.384773032405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45948.384773032405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45948.384773032405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45948.384773032405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45948.384773032405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45948.384773032405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45948.384773032405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45948.384773032405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45948.384773032405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45948.384773032405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45948.384773032405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45948.384773032405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45948.384773032405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45948.384773032405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45948.384773032405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45948.384773032405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45948.384773032405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45948.384773032405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45948.384773032405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45948.384773032405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45948.384773032405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45948.384773032405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45948.384773032405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45948.384773032405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45948.384773032405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45948.384773032405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45948.384773032405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45948.384773032405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45948.384773032405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45948.384773032405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45948.384773032405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45948.384773032405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45948.384773032405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45948.384773032405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45948.384773032405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45948.384773032405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45948.384773032405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45948.384773032405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45948.384773032405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45948.384773032405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45948.384773032405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45948.384773032405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45948.384773032405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45948.384773032405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45948.384773032405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45948.384773032405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45948.384773032405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45948.384773032405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45948.384773032405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45948.384773032405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45948.384773032405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45948.384773032405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45948.384773032405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45948.384773032405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45948.384773032405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45948.384773032405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45948.384773032405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45948.384773032405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45948.384773032405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45948.384773032405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45948.384773032405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45948.384773032405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45948.384773032405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45948.384773032405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45948.384773032405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45948.384773032405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45948.384773032405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45948.384773032405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45948.384773032405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45948.384773032405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45948.384773032405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45948.384773032405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45948.384773032405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45948.384773032405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45948.384773032405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45948.384773032405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45948.384773032405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45948.384773032405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45948.384773032405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45948.384773032405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45948.384773032405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45948.384773032405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45948.384773032405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45948.384773032405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45948.384773032405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45948.384773032405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45948.384773032405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45948.384773032405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45948.384773032405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45948.384773032405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45948.384773032405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45948.384773032405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45948.384773032405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45948.384773032405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45948.384773032405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45948.384773032405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45948.384773032405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45948.384773032405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45948.384773032405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45948.384773032405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45948.384773032405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45948.384773032405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45948.384773032405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45948.384773032405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45948.384773032405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45948.384773032405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45948.384773032405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45948.384773032405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45948.384773032405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45948.384773032405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45948.384773032405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45948.384773032405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45948.384773032405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45948.384773032405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45948.384773032405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45948.384773032405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45948.384773032405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45948.384773032405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45948.384773032405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45948.384773032405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45948.384773032405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45948.384773032405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45948.384773032405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45948.384773032405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45948.384773032405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45948.384773032405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45948.384773032405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45948.384773032405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45948.384773032405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45948.384773032405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45948.384773032405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45948.384773032405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45948.384773032405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45948.384773032405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45948.384773032405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45948.384773032405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45948.384773032405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45948.384773032405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45948.384773032405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45948.384773032405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45948.384773032405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45948.384773032405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45948.384773032405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45948.384773032405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45948.384773032405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45948.384773032405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45948.384773032405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45948.384773032405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45948.384773032405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45948.384773032405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45948.384773032405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45948.384773032405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45948.384773032405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45948.384773032405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45948.384773032405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45948.384773032405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45948.384773032405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45948.384773032405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45948.384773032405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45948.384773032405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45948.384773032405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45948.384773032405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45948.384773032405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45948.384773032405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45948.384773032405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45948.384773032405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45948.384773032405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45948.384773032405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45948.384773032405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45948.384773032405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45948.384773032405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45948.384773032405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45948.384773032405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45948.384773032405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45948.384773032405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45948.384773032405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45948.384773032405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45948.384773032405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45948.384773032405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45948.384773032405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45948.384773032405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45948.384773032405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45948.384773032405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45948.384773032405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45948.384773032405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45948.384773032405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45948.384773032405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45948.384773032405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45948.384773032405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45948.384773032405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45948.384773032405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45948.384773032405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45948.384773032405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45948.384773032405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45948.384773032405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45948.384773032405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45948.384773032405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45948.384773032405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45948.384773032405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45948.384773032405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45948.384773032405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45948.384773032405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45948.384773032405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45948.384773032405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45948.384773032405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45948.384773032405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45948.384773032405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45948.384773032405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45948.384773032405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45948.384773032405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45948.384773032405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45948.384773032405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45948.384773032405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45948.384773032405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45948.384773032405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45948.384773032405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45948.384773032405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45948.384773032405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45948.384773032405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45948.384773032405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45948.384773032405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45948.384773032405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45948.384773032405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45948.384773032405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45948.384773032405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45948.384773032405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45948.384773032405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45948.384773032405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45948.384773032405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45948.384773032405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45948.384773032405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45948.384773032405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45948.384773032405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45948.384773032405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45948.384773032405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45948.384773032405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45948.384773032405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45948.384773032405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45948.384773032405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45948.384773032405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45948.384773032405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45948.384773032405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45948.384773032405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45948.384773032405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45948.384773032405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45948.384773032405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45948.384773032405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45948.384773032405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45948.384773032405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45948.384773032405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45948.384773032405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45948.384773032405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45948.384773032405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45948.384773032405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45948.384773032405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45948.384773032405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45948.384773032405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45948.384773032405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45948.384773032405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45948.384773032405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45948.384773032405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45948.384773032405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45948.384773032405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45948.384773032405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45948.384773032405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45948.384773032405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45948.384773032405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45948.384773032405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45948.384773032405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45948.384773032405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45948.384773032405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45948.384773032405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45948.384773032405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45948.384773032405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45948.384773032405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45948.384773032405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45948.384773032405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45948.384773032405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45948.384773032405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45948.384773032405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45948.384773032405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45948.384773032405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45948.384773032405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45948.384773032405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45948.384773032405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45948.384773032405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45948.384773032405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45948.384773032405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45948.384773032405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45948.384773032405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45948.384773032405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45948.384773032405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45948.384773032405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45948.384773032405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45948.384773032405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45948.384773032405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45948.384773032405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45948.384773032405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45948.384773032405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45948.384773032405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45948.384773032405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45948.384773032405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45948.384773032405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45948.384773032405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45948.384773032405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45948.384773032405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45948.384773032405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45948.384773032405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45948.384773032405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45948.384773032405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45948.384773032405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45948.384773032405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45948.384773032405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45948.384773032405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45948.384773032405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45948.384773032405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45948.384773032405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45948.384773032405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45948.384773032405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45948.384773032405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45948.384773032405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45948.384773032405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45948.384773032405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45948.384773032405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45948.384773032405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45948.384773032405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45948.384773032405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45948.384773032405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45948.384773032405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45948.384773032405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45948.384773032405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45948.384773032405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45948.384773032405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45948.384773032405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45948.384773032405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45948.384773032405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45948.384773032405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45948.384773032405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45948.384773032405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45948.384773032405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45948.384773032405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45948.384773032405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45948.384773032405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45948.384773032405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45948.384773032405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45948.384773032405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45948.384773032405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45948.384773032405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45948.384773032405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45948.384773032405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45948.384773032405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45948.384773032405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45948.384773032405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45948.384773032405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45948.384773032405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45948.384773032405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45948.384773032405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45948.384773032405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45948.384773032405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45948.384773032405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45948.384773032405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45948.384773032405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45948.384773032405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45948.384773032405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45948.384773032405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45948.384773032405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45948.384773032405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45948.384773032405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45948.384773032405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45948.384773032405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45948.384773032405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45948.384773032405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45948.384773032405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45948.384773032405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45948.384773032405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45948.384773032405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45948.384773032405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45948.384773032405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45948.384773032405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45948.384773032405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45948.384773032405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45948.384773032405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45948.384773032405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45948.384773032405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45948.384773032405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45948.384773032405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45948.384773032405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45948.384773032405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45948.384773032405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45948.384773032405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45948.384773032405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45948.384773032405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45948.384773032405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45948.384773032405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45948.384773032405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45948.384773032405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45948.384773032405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45948.384773032405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45948.384773032405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45948.384773032405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45948.384773032405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45948.384773032405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45948.384773032405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45948.384773032405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45948.384773032405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45948.384773032405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45948.384773032405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45948.384773032405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45948.384773032405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45948.384773032405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45948.384773032405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45948.384773032405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45948.384773032405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45948.384773032405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45948.384773032405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45948.384773032405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45948.384773032405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45948.384773032405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45948.384773032405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45948.384773032405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45948.384773032405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45948.384773032405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45948.384773032405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45948.384773032405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45948.384773032405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45948.384773032405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45948.384773032405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45948.384773032405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45948.384773032405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45948.384773032405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45948.384773032405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45948.384773032405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45948.384773032405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45948.384773032405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45948.384773032405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45948.384773032405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45948.384773032405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45948.384773032405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45948.384773032405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45948.384773032405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45948.384773032405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45948.384773032405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45948.384773032405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45948.384773032405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45948.384773032405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45948.384773032405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45948.384773032405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45948.384773032405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45948.384773032405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45948.384773032405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45948.384773032405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45948.384773032405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45948.384773032405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45948.384773032405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45948.384773032405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45948.384773032405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45948.384773032405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45948.384773032405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45948.384773032405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45948.384773032405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45948.384773032405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45948.384773032405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45948.384773032405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45948.384773032405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45948.384773032405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45948.384773032405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45948.384773032405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45948.384773032405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45948.384773032405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45948.384773032405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45948.384773032405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45948.384773032405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45948.384773032405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45948.384773032405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45948.384773032405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45948.384773032405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45948.384773032405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45948.384773032405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45948.384773032405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45948.384773032405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45948.384773032405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45948.384773032405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45948.384773032405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45948.384773032405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45948.384773032405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45948.384773032405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45948.384773032405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45948.384773032405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45948.384773032405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45948.384773032405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45948.384773032405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45948.384773032405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45948.384773032405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45948.384773032405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244.90405532407021</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0.88968032407137798</v>
      </c>
      <c r="H3" s="128">
        <v>45947.457812499997</v>
      </c>
      <c r="I3" s="124" t="str">
        <f>IFERROR(VLOOKUP(D3,DB!A:F,6,0),"")</f>
        <v>SCECO</v>
      </c>
      <c r="J3" s="124" t="str">
        <f>IFERROR(VLOOKUP(D3,DB!A:G,7,0),"")</f>
        <v>Dead</v>
      </c>
      <c r="K3" s="130" t="s">
        <v>39071</v>
      </c>
      <c r="L3" s="126" t="str">
        <f>IFERROR(VLOOKUP(D3,DB!A:I,9,0),"")</f>
        <v>Latis</v>
      </c>
    </row>
    <row r="4" spans="1:16" s="113" customFormat="1" ht="15" customHeight="1">
      <c r="A4" s="99" t="s">
        <v>39072</v>
      </c>
      <c r="B4" s="99" t="str">
        <f>IFERROR(VLOOKUP(D4,DB!A:K,11,0),"")</f>
        <v>R4</v>
      </c>
      <c r="C4" s="100">
        <v>1</v>
      </c>
      <c r="D4" s="96" t="s">
        <v>24605</v>
      </c>
      <c r="E4" s="101" t="s">
        <v>39049</v>
      </c>
      <c r="F4" s="102">
        <v>45948.094629629632</v>
      </c>
      <c r="G4" s="171">
        <f ca="1">IFERROR(NOW()-F4,"")</f>
        <v>0.2901432870348799</v>
      </c>
      <c r="H4" s="102">
        <v>45948.088518518518</v>
      </c>
      <c r="I4" s="99" t="str">
        <f>IFERROR(VLOOKUP(D4,DB!A:F,6,0),"")</f>
        <v>SCECO</v>
      </c>
      <c r="J4" s="99" t="str">
        <f>IFERROR(VLOOKUP(D4,DB!A:G,7,0),"")</f>
        <v>Dead</v>
      </c>
      <c r="K4" s="104" t="s">
        <v>39073</v>
      </c>
      <c r="L4" s="96" t="str">
        <f>IFERROR(VLOOKUP(D4,DB!A:I,9,0),"")</f>
        <v>Latis</v>
      </c>
    </row>
    <row r="5" spans="1:16" ht="15" customHeight="1">
      <c r="A5" s="124"/>
      <c r="B5" s="124" t="str">
        <f>IFERROR(VLOOKUP(D5,DB!A:K,11,0),"")</f>
        <v/>
      </c>
      <c r="C5" s="125"/>
      <c r="D5" s="96"/>
      <c r="E5" s="101"/>
      <c r="F5" s="128"/>
      <c r="G5" s="129">
        <f ca="1">IFERROR(NOW()-F5,"")</f>
        <v>45948.384772916666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45948.384772916666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45948.384772916666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45948.384772916666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45948.384772916666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45948.384772916666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45948.384772916666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45948.384772916666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45948.384772916666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45948.384772916666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45948.384772916666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45948.384772916666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45948.384772916666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45948.384772916666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45948.384772916666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45948.384772916666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45948.384772916666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45948.384772916666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45948.384772916666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45948.384772916666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45948.384772916666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45948.384772916666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45948.384772916666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45948.384772916666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45948.384772916666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45948.384772916666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45948.384772916666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45948.384772916666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45948.384772916666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45948.384772916666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45948.384772916666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45948.384772916666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45948.384772916666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45948.384772916666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45948.384772916666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45948.384772916666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45948.384772916666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45948.384772916666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45948.384772916666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45948.384772916666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45948.384772916666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45948.384772916666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45948.384772916666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45948.384772916666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45948.384772916666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45948.384772916666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45948.384772916666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45948.384772916666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45948.384772916666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45948.384772916666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45948.384772916666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45948.384772916666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45948.384772916666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45948.384772916666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45948.384772916666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45948.384772916666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45948.384772916666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45948.384772916666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45948.384772916666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45948.384772916666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45948.384772916666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45948.384772916666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45948.384772916666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45948.384772916666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45948.384772916666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45948.384772916666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45948.384772916666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45948.384772916666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45948.384772916666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45948.384772916666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45948.384772916666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45948.384772916666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45948.384772916666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45948.384772916666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45948.384772916666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45948.384772916666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45948.384772916666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45948.384772916666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45948.384772916666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45948.384772916666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45948.384772916666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45948.384772916666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45948.384772916666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45948.384772916666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45948.384772916666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45948.384772916666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45948.384772916666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45948.384772916666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45948.384772916666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45948.384772916666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45948.384772916666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45948.384772916666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45948.384772916666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45948.384772916666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45948.384772916666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45948.384772916666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45948.384772916666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45948.384772916666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45948.384772916666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45948.384772916666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45948.384772916666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45948.384772916666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45948.384772916666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45948.384772916666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45948.384772916666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45948.384772916666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45948.384772916666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45948.384772916666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45948.384772916666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45948.384772916666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45948.384772916666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45948.384772916666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45948.384772916666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45948.384772916666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45948.384772916666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45948.384772916666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45948.384772916666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45948.384772916666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45948.384772916666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45948.384772916666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45948.384772916666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45948.384772916666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45948.384772916666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45948.384772916666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45948.384772916666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45948.384772916666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45948.384772916666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45948.384772916666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45948.384772916666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45948.384772916666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45948.384772916666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45948.384772916666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45948.384772916666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45948.384772916666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45948.384772916666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45948.384772916666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45948.384772916666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45948.384772916666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45948.384772916666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45948.384772916666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45948.384772916666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45948.384772916666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45948.384772916666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45948.384772916666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45948.384772916666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45948.384772916666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45948.384772916666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45948.384772916666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45948.384772916666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45948.384772916666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45948.384772916666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45948.384772916666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45948.384772916666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45948.384772916666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45948.384772916666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45948.384772916666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45948.384772916666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45948.384772916666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45948.384772916666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45948.384772916666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45948.384772916666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45948.384772916666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45948.384772916666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45948.384772916666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45948.384772916666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45948.384772916666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45948.384772916666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45948.384772916666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45948.384772916666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45948.384772916666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45948.384772916666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45948.384772916666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45948.384772916666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45948.384772916666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45948.384772916666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45948.384772916666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45948.384772916666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45948.384772916666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45948.384772916666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45948.384772916666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45948.384772916666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45948.384772916666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45948.384772916666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45948.384772916666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45948.384772916666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45948.384772916666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45948.384772916666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45948.384772916666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45948.384772916666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45948.384772916666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45948.384772916666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45948.384772916666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45948.384772916666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45948.384772916666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45948.384772916666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45948.384772916666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45948.384772916666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45948.384772916666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45948.384772916666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45948.384772916666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45948.384772916666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45948.384772916666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45948.384772916666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45948.384772916666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45948.384772916666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45948.384772916666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45948.384772916666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45948.384772916666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45948.384772916666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45948.384772916666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45948.384772916666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45948.384772916666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45948.384772916666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45948.384772916666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45948.384772916666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45948.384772916666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45948.384772916666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45948.384772916666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45948.384772916666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45948.384772916666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45948.384772916666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45948.384772916666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45948.384772916666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45948.384772916666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45948.384772916666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45948.384772916666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45948.384772916666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45948.384772916666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45948.384772916666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45948.384772916666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45948.384772916666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45948.384772916666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45948.384772916666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45948.384772916666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45948.384772916666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45948.384772916666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45948.384772916666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45948.384772916666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45948.384772916666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45948.384772916666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45948.384772916666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45948.384772916666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45948.384772916666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45948.384772916666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45948.384772916666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45948.384772916666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45948.384772916666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45948.384772916666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45948.384772916666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45948.384772916666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45948.384772916666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45948.384772916666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45948.384772916666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45948.384772916666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45948.384772916666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45948.384772916666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45948.384772916666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45948.384772916666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45948.384772916666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45948.384772916666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45948.384772916666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45948.384772916666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45948.384772916666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45948.384772916666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45948.384772916666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45948.384772916666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45948.384772916666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45948.384772916666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45948.384772916666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45948.384772916666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45948.384772916666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45948.384772916666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45948.384772916666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45948.384772916666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45948.384772916666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45948.384772916666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45948.384772916666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45948.384772916666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45948.384772916666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45948.384772916666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45948.384772916666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45948.384772916666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45948.384772916666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45948.384772916666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45948.384772916666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45948.384772916666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45948.384772916666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45948.384772916666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45948.384772916666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45948.384772916666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45948.384772916666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45948.384772916666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45948.384772916666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45948.384772916666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45948.384772916666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45948.384772916666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45948.384772916666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45948.384772916666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45948.384772916666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45948.384772916666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45948.384772916666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45948.384772916666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45948.384772916666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45948.384772916666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45948.384772916666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45948.384772916666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45948.384772916666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45948.384772916666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45948.384772916666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45948.384772916666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45948.384772916666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45948.384772916666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45948.384772916666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45948.384772916666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45948.384772916666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45948.384772916666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45948.384772916666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45948.384772916666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45948.384772916666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45948.384772916666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45948.384772916666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45948.384772916666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45948.384772916666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45948.384772916666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45948.384772916666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45948.384772916666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45948.384772916666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45948.384772916666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45948.384772916666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45948.384772916666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45948.384772916666</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45948.384772916666</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workbookViewId="0">
      <selection activeCell="K14" sqref="K14"/>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39074</v>
      </c>
      <c r="B2" s="37" t="str">
        <f>IFERROR(VLOOKUP(D2,DB!A:K,11,0),"")</f>
        <v>R5</v>
      </c>
      <c r="C2" s="37">
        <v>3</v>
      </c>
      <c r="D2" s="123" t="s">
        <v>36000</v>
      </c>
      <c r="E2" s="37" t="s">
        <v>38964</v>
      </c>
      <c r="F2" s="38">
        <v>45891.832060185188</v>
      </c>
      <c r="G2" s="154">
        <f ca="1">IFERROR(NOW()-F2,"")</f>
        <v>56.552712731478096</v>
      </c>
      <c r="H2" s="38">
        <v>45891.790393518517</v>
      </c>
      <c r="I2" s="37" t="str">
        <f>IFERROR(VLOOKUP(D2,DB!A:F,6,0),"")</f>
        <v>Generator-SG</v>
      </c>
      <c r="J2" s="37" t="str">
        <f>IFERROR(VLOOKUP(D2,DB!A:G,7,0),"")</f>
        <v>Vandalized</v>
      </c>
      <c r="K2" s="37" t="s">
        <v>39075</v>
      </c>
      <c r="L2" s="37" t="str">
        <f>IFERROR(VLOOKUP(D2,DB!A:I,9,0),"")</f>
        <v>Latis</v>
      </c>
      <c r="M2" s="122"/>
    </row>
    <row r="3" spans="1:13" ht="30.75">
      <c r="A3" s="37" t="s">
        <v>39076</v>
      </c>
      <c r="B3" s="37" t="str">
        <f>IFERROR(VLOOKUP(D3,DB!A:K,11,0),"")</f>
        <v>R5</v>
      </c>
      <c r="C3" s="37">
        <v>1</v>
      </c>
      <c r="D3" s="37" t="s">
        <v>31295</v>
      </c>
      <c r="E3" s="37" t="s">
        <v>39049</v>
      </c>
      <c r="F3" s="38">
        <v>45926.188877314817</v>
      </c>
      <c r="G3" s="154">
        <f t="shared" ref="G3" ca="1" si="0">IFERROR(NOW()-F3,"")</f>
        <v>22.19589560184977</v>
      </c>
      <c r="H3" s="38">
        <v>45926.158159722225</v>
      </c>
      <c r="I3" s="37" t="str">
        <f>IFERROR(VLOOKUP(D3,DB!A:F,6,0),"")</f>
        <v>SCECO</v>
      </c>
      <c r="J3" s="37" t="str">
        <f>IFERROR(VLOOKUP(D3,DB!A:G,7,0),"")</f>
        <v>Good</v>
      </c>
      <c r="K3" s="37" t="s">
        <v>39077</v>
      </c>
      <c r="L3" s="37" t="str">
        <f>IFERROR(VLOOKUP(D3,DB!A:I,9,0),"")</f>
        <v>Latis</v>
      </c>
      <c r="M3" s="122"/>
    </row>
    <row r="4" spans="1:13" ht="30.75">
      <c r="A4" s="37" t="s">
        <v>39078</v>
      </c>
      <c r="B4" s="37" t="str">
        <f>IFERROR(VLOOKUP(D4,DB!A:K,11,0),"")</f>
        <v>R5</v>
      </c>
      <c r="C4" s="37">
        <v>2</v>
      </c>
      <c r="D4" s="37" t="s">
        <v>31159</v>
      </c>
      <c r="E4" s="37" t="s">
        <v>38964</v>
      </c>
      <c r="F4" s="38">
        <v>45944.771574074075</v>
      </c>
      <c r="G4" s="39">
        <f t="shared" ref="G4" ca="1" si="1">IFERROR(NOW()-F4,"")</f>
        <v>3.6131988425913732</v>
      </c>
      <c r="H4" s="38">
        <v>45944.676192129627</v>
      </c>
      <c r="I4" s="37" t="str">
        <f>IFERROR(VLOOKUP(D4,DB!A:F,6,0),"")</f>
        <v>SCECO</v>
      </c>
      <c r="J4" s="37" t="str">
        <f>IFERROR(VLOOKUP(D4,DB!A:G,7,0),"")</f>
        <v>Dead</v>
      </c>
      <c r="K4" s="37" t="s">
        <v>39079</v>
      </c>
      <c r="L4" s="37" t="str">
        <f>IFERROR(VLOOKUP(D4,DB!A:I,9,0),"")</f>
        <v>Latis</v>
      </c>
    </row>
    <row r="5" spans="1:13" ht="30.75">
      <c r="A5" s="37" t="s">
        <v>39080</v>
      </c>
      <c r="B5" s="37" t="str">
        <f>IFERROR(VLOOKUP(D5,DB!A:K,11,0),"")</f>
        <v>R5</v>
      </c>
      <c r="C5" s="37">
        <v>1</v>
      </c>
      <c r="D5" s="123" t="s">
        <v>34747</v>
      </c>
      <c r="E5" s="37" t="s">
        <v>39049</v>
      </c>
      <c r="F5" s="38">
        <v>45947.497812499998</v>
      </c>
      <c r="G5" s="39">
        <f t="shared" ref="G5:G11" ca="1" si="2">IFERROR(NOW()-F5,"")</f>
        <v>0.88696041666844394</v>
      </c>
      <c r="H5" s="38">
        <v>45947.491562499999</v>
      </c>
      <c r="I5" s="37" t="str">
        <f>IFERROR(VLOOKUP(D5,DB!A:F,6,0),"")</f>
        <v>SCECO</v>
      </c>
      <c r="J5" s="37" t="str">
        <f>IFERROR(VLOOKUP(D5,DB!A:G,7,0),"")</f>
        <v>Dead</v>
      </c>
      <c r="K5" s="37" t="s">
        <v>39081</v>
      </c>
      <c r="L5" s="37" t="str">
        <f>IFERROR(VLOOKUP(D5,DB!A:I,9,0),"")</f>
        <v>Latis</v>
      </c>
    </row>
    <row r="6" spans="1:13" ht="15">
      <c r="A6" s="37"/>
      <c r="B6" s="37" t="str">
        <f>IFERROR(VLOOKUP(D6,DB!A:K,11,0),"")</f>
        <v/>
      </c>
      <c r="C6" s="37"/>
      <c r="D6" s="37"/>
      <c r="E6" s="37"/>
      <c r="F6" s="38"/>
      <c r="G6" s="39">
        <f t="shared" ca="1" si="2"/>
        <v>45948.384772916666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45948.384772916666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45948.384772916666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45948.384772916666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45948.384772916666</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45948.384772916666</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45948.384772916666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45948.384772916666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45948.384772916666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45948.384772916666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45948.384772916666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45948.384772916666</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45948.384772916666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45948.384772916666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45948.384772916666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45948.384772916666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45948.384772916666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45948.384772916666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45948.384772916666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45948.384772916666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45948.384772916666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45948.384772916666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45948.384772916666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45948.384772916666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45948.384772916666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45948.384772916666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45948.384772916666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45948.384772916666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45948.384772916666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45948.384772916666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45948.384772916666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45948.384772916666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45948.384772916666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45948.384772916666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45948.384772916666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45948.384772916666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45948.384772916666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45948.384772916666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45948.384772916666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45948.384772916666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45948.384772916666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45948.384772916666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45948.384772916666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45948.384772916666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45948.384772916666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45948.384772916666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45948.384772916666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45948.384772916666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45948.384772916666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45948.384772916666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45948.384772916666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45948.384772916666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45948.384772916666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45948.384772916666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45948.384772916666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45948.384772916666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45948.384772916666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45948.384772916666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45948.384772916666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45948.384772916666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45948.384772916666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45948.384772916666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45948.384772916666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45948.384772916666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45948.384772916666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45948.384772916666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45948.384772916666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45948.384772916666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45948.384772916666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45948.384772916666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45948.384772916666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45948.384772916666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45948.384772916666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45948.384772916666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45948.384772916666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45948.384772916666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45948.384772916666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45948.384772916666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45948.384772916666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45948.384772916666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45948.384772916666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45948.384772916666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45948.384772916666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45948.384772916666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45948.384772916666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45948.384772916666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45948.384772916666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45948.384772916666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45948.384772916666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45948.384772916666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45948.384772916666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45948.384772916666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45948.384772916666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45948.384772916666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45948.384772916666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45948.384772916666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45948.384772916666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45948.384772916666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45948.384772916666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45948.384772916666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45948.384772916666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45948.384772916666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45948.384772916666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45948.384772916666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45948.384772916666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45948.384772916666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45948.384772916666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45948.384772916666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45948.384772916666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45948.384772916666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45948.384772916666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45948.384772916666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45948.384772916666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45948.384772916666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45948.384772916666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45948.384772916666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45948.384772916666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45948.384772916666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45948.384772916666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45948.384772916666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45948.384772916666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45948.384772916666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45948.384772916666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45948.384772916666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45948.384772916666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45948.384772916666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45948.384772916666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45948.384772916666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45948.384772916666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45948.384772916666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45948.384772916666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45948.384772916666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45948.384772916666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45948.384772916666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45948.384772916666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45948.384772916666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45948.384772916666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45948.384772916666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45948.384772916666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45948.384772916666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45948.384772916666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45948.384772916666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45948.384772916666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45948.384772916666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45948.384772916666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45948.384772916666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45948.384772916666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45948.384772916666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45948.384772916666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45948.384772916666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45948.384772916666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45948.384772916666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45948.384772916666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45948.384772916666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45948.384772916666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45948.384772916666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45948.384772916666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45948.384772916666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45948.384772916666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45948.384772916666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45948.384772916666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45948.384772916666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45948.384772916666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45948.384772916666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45948.384772916666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45948.384772916666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45948.384772916666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45948.384772916666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45948.384772916666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45948.384772916666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45948.384772916666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45948.384772916666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45948.384772916666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45948.384772916666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45948.384772916666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45948.384772916666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45948.384772916666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45948.384772916666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45948.384772916666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45948.384772916666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45948.384772916666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45948.384772916666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45948.384772916666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45948.384772916666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45948.384772916666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45948.384772916666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45948.384772916666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45948.384772916666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45948.384772916666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45948.384772916666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45948.384772916666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45948.384772916666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45948.384772916666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45948.384772916666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45948.384772916666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45948.384772916666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45948.384772916666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45948.384772916666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45948.384772916666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45948.384772916666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45948.384772916666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45948.384772916666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45948.384772916666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45948.384772916666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45948.384772916666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45948.384772916666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45948.384772916666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45948.384772916666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45948.384772916666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45948.384772916666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45948.384772916666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45948.384772916666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45948.384772916666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45948.384772916666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45948.384772916666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45948.384772916666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45948.384772916666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45948.384772916666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45948.384772916666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45948.384772916666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45948.384772916666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45948.384772916666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45948.384772916666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45948.384772916666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45948.384772916666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45948.384772916666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45948.384772916666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45948.384772916666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45948.384772916666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45948.384772916666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45948.384772916666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45948.384772916666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45948.384772916666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45948.384772916666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45948.384772916666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45948.384772916666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45948.384772916666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45948.384772916666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45948.384772916666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45948.384772916666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45948.384772916666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45948.384772916666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45948.384772916666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45948.384772916666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45948.384772916666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45948.384772916666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45948.384772916666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45948.384772916666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45948.384772916666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45948.384772916666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45948.384772916666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45948.384772916666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45948.384772916666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45948.384772916666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45948.384772916666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45948.384772916666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45948.384772916666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45948.384772916666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45948.384772916666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45948.384772916666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45948.384772916666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45948.384772916666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45948.384772916666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45948.384772916666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45948.384772916666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45948.384772916666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45948.384772916666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45948.384772916666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45948.384772916666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45948.384772916666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45948.384772916666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45948.384772916666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45948.384772916666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45948.384772916666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45948.384772916666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45948.384772916666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45948.384772916666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45948.384772916666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45948.384772916666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45948.384772916666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45948.384772916666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45948.384772916666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45948.384772916666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45948.384772916666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45948.384772916666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45948.384772916666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45948.384772916666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45948.384772916666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45948.384772916666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45948.384772916666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45948.384772916666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45948.384772916666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45948.384772916666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45948.384772916666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45948.384772916666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45948.384772916666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45948.384772916666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45948.384772916666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45948.384772916666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45948.384772916666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45948.384772916666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45948.384772916666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45948.384772916666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45948.384772916666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45948.384772916666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45948.384772916666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45948.384772916666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45948.384772916666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45948.384772916666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45948.384772916666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45948.384772916666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45948.384772916666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45948.384772916666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45948.384772916666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45948.384772916666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45948.384772916666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45948.384772916666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45948.384772916666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45948.384772916666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45948.384772916666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45948.384772916666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45948.384772916666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45948.384772916666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45948.384772916666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45948.384772916666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45948.384772916666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45948.384772916666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45948.384772916666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45948.384772916666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45948.384772916666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45948.384772916666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45948.384772916666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45948.384772916666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45948.384772916666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45948.384772916666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45948.384772916666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45948.384772916666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45948.384772916666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45948.384772916666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45948.384772916666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45948.384772916666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45948.384772916666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45948.384772916666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45948.384772916666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45948.384772916666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45948.384772916666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45948.384772916666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45948.384772916666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45948.384772916666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45948.384772916666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45948.384772916666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45948.384772916666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45948.384772916666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45948.384772916666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45948.384772916666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45948.384772916666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45948.384772916666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45948.384772916666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45948.384772916666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45948.384772916666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45948.384772916666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45948.384772916666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45948.384772916666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45948.384772916666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45948.384772916666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45948.384772916666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45948.384772916666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45948.384772916666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45948.384772916666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45948.384772916666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45948.384772916666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45948.384772916666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45948.384772916666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45948.384772916666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45948.384772916666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45948.384772916666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45948.384772916666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45948.384772916666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45948.384772916666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45948.384772916666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45948.384772916666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45948.384772916666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45948.384772916666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45948.384772916666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45948.384772916666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45948.384772916666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45948.384772916666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45948.384772916666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45948.384772916666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45948.384772916666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45948.384772916666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45948.384772916666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45948.384772916666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45948.384772916666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45948.384772916666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45948.384772916666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45948.384772916666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45948.384772916666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45948.384772916666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45948.384772916666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45948.384772916666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45948.384772916666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45948.384772916666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45948.384772916666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45948.384772916666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45948.384772916666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45948.384772916666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45948.384772916666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45948.384772916666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45948.384772916666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45948.384772916666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45948.384772916666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45948.384772916666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45948.384772916666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45948.384772916666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45948.384772916666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45948.384772916666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45948.384772916666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45948.384772916666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45948.384772916666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45948.384772916666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45948.384772916666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45948.384772916666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45948.384772916666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45948.384772916666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45948.384772916666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45948.384772916666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45948.384772916666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45948.384772916666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45948.384772916666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45948.384772916666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45948.384772916666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45948.384772916666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45948.384772916666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45948.384772916666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45948.384772916666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45948.384772916666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45948.384772916666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45948.384772916666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45948.384772916666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45948.384772916666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45948.384772916666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45948.384772916666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45948.384772916666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45948.384772916666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45948.384772916666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45948.384772916666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45948.384772916666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45948.384772916666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45948.384772916666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45948.384772916666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45948.384772916666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45948.384772916666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45948.384772916666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45948.384772916666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45948.384772916666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45948.384772916666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45948.384772916666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45948.384772916666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45948.384772916666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45948.384772916666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45948.384772916666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45948.384772916666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45948.384772916666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45948.384772916666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45948.384772916666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45948.384772916666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45948.384772916666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45948.384772916666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45948.384772916666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45948.384772916666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45948.384772916666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45948.384772916666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45948.384772916666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45948.384772916666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45948.384772916666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45948.384772916666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45948.384772916666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45948.384772916666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45948.384772916666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45948.384772916666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45948.384772916666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45948.384772916666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45948.384772916666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45948.384772916666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45948.384772916666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45948.384772916666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45948.384772916666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45948.384772916666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45948.384772916666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45948.384772916666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45948.384772916666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45948.384772916666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45948.384772916666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45948.384772916666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45948.384772916666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45948.384772916666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45948.384772916666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45948.384772916666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45948.384772916666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45948.384772916666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45948.384772916666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45948.384772916666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45948.384772916666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45948.384772916666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45948.384772916666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45948.384772916666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45948.384772916666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45948.384772916666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45948.384772916666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45948.384772916666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45948.384772916666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45948.384772916666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45948.384772916666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45948.384772916666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45948.384772916666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45948.384772916666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45948.384772916666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45948.384772916666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45948.384772916666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45948.384772916666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45948.384772916666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45948.384772916666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45948.384772916666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45948.384772916666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45948.384772916666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45948.384772916666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45948.384772916666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45948.384772916666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45948.384772916666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45948.384772916666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45948.384772916666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45948.384772916666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45948.384772916666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45948.384772916666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45948.384772916666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45948.384772916666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45948.384772916666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45948.384772916666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45948.384772916666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45948.384772916666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45948.384772916666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45948.384772916666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45948.384772916666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45948.384772916666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45948.384772916666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45948.384772916666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45948.384772916666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45948.384772916666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45948.384772916666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45948.384772916666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45948.384772916666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45948.384772916666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45948.384772916666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45948.384772916666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45948.384772916666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45948.384772916666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45948.384772916666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45948.384772916666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45948.384772916666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45948.384772916666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45948.384772916666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45948.384772916666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45948.384772916666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45948.384772916666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45948.384772916666</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21.611925694443926</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8.8557104166684439</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0.30790949073707452</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0.22532847222464625</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0.16803680555312894</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39091</v>
      </c>
      <c r="B7" s="145" t="s">
        <v>5398</v>
      </c>
      <c r="C7" s="145">
        <v>5</v>
      </c>
      <c r="D7" s="106" t="s">
        <v>33408</v>
      </c>
      <c r="E7" s="109" t="s">
        <v>39049</v>
      </c>
      <c r="F7" s="110">
        <v>45948.347175925926</v>
      </c>
      <c r="G7" s="78">
        <f ca="1">IFERROR(NOW()-F7,"-")</f>
        <v>3.7596990739984903E-2</v>
      </c>
      <c r="H7" s="110">
        <v>45948.347175925926</v>
      </c>
      <c r="I7" s="106" t="str">
        <f>IFERROR(VLOOKUP(D7,DB!A:F,6,0),"")</f>
        <v>SCECO</v>
      </c>
      <c r="J7" s="105" t="str">
        <f>IFERROR(VLOOKUP(D7,DB!A:G,7,0),"")</f>
        <v>Dead</v>
      </c>
      <c r="K7" s="111" t="s">
        <v>39092</v>
      </c>
      <c r="L7" s="112" t="str">
        <f>IFERROR(VLOOKUP(D7,DB!A:I,9,0),"")</f>
        <v>Latis</v>
      </c>
    </row>
    <row r="8" spans="1:16383" ht="31.5" customHeight="1">
      <c r="A8" s="145" t="s">
        <v>39093</v>
      </c>
      <c r="B8" s="145" t="s">
        <v>5398</v>
      </c>
      <c r="C8" s="145">
        <v>1</v>
      </c>
      <c r="D8" s="106" t="s">
        <v>33735</v>
      </c>
      <c r="E8" s="109" t="s">
        <v>38964</v>
      </c>
      <c r="F8" s="110">
        <v>45948.354062500002</v>
      </c>
      <c r="G8" s="78">
        <f ca="1">IFERROR(NOW()-F8,"-")</f>
        <v>3.0710416664078366E-2</v>
      </c>
      <c r="H8" s="110">
        <v>45948.354062500002</v>
      </c>
      <c r="I8" s="106" t="str">
        <f>IFERROR(VLOOKUP(D8,DB!A:F,6,0),"")</f>
        <v>SCECO</v>
      </c>
      <c r="J8" s="105" t="str">
        <f>IFERROR(VLOOKUP(D8,DB!A:G,7,0),"")</f>
        <v>Dead</v>
      </c>
      <c r="K8" s="111" t="s">
        <v>39094</v>
      </c>
      <c r="L8" s="112" t="str">
        <f>IFERROR(VLOOKUP(D8,DB!A:I,9,0),"")</f>
        <v>Latis</v>
      </c>
    </row>
    <row r="9" spans="1:16383" ht="31.5" customHeight="1">
      <c r="A9" s="107"/>
      <c r="B9" s="106" t="str">
        <f>IFERROR(VLOOKUP(D9,DB!A:K,11,0),"")</f>
        <v/>
      </c>
      <c r="C9" s="108"/>
      <c r="D9" s="106"/>
      <c r="E9" s="109"/>
      <c r="F9" s="110"/>
      <c r="G9" s="78">
        <f ca="1">IFERROR(NOW()-F9,"-")</f>
        <v>45948.384772916666</v>
      </c>
      <c r="H9" s="110"/>
      <c r="I9" s="106" t="str">
        <f>IFERROR(VLOOKUP(D9,DB!A:F,6,0),"")</f>
        <v/>
      </c>
      <c r="J9" s="105" t="str">
        <f>IFERROR(VLOOKUP(D9,DB!A:G,7,0),"")</f>
        <v/>
      </c>
      <c r="K9" s="111"/>
      <c r="L9" s="112" t="str">
        <f>IFERROR(VLOOKUP(D9,DB!A:I,9,0),"")</f>
        <v/>
      </c>
    </row>
    <row r="10" spans="1:16383" ht="31.5" customHeight="1">
      <c r="A10" s="173"/>
      <c r="B10" s="172"/>
      <c r="C10" s="108"/>
      <c r="D10" s="106"/>
      <c r="E10" s="109"/>
      <c r="F10" s="110"/>
      <c r="G10" s="78">
        <f ca="1">IFERROR(NOW()-F10,"-")</f>
        <v>45948.384772916666</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45948.384772916666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45948.384772916666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45948.384772916666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45948.384772916666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45948.384772916666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45948.384772916666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45948.384772916666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45948.384772916666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45948.384772916666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45948.384772916666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45948.384772916666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45948.384772916666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45948.384772916666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45948.384772916666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45948.384772916666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45948.384772916666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45948.384772916666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45948.384772916666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45948.384772916666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45948.384772916666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45948.384772916666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45948.384772916666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45948.384772916666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45948.384772916666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45948.384772916666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45948.384772916666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45948.384772916666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45948.384772916666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45948.384772916666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45948.384772916666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45948.384772916666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45948.384772916666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45948.384772916666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45948.384772916666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45948.384772916666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45948.384772916666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45948.384772916666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45948.384772916666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45948.384772916666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45948.384772916666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45948.384772916666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45948.384772916666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45948.384772916666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45948.384772916666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45948.384772916666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45948.384772916666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45948.384772916666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45948.384772916666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45948.384772916666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45948.384772916666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45948.384772916666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45948.384772916666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45948.384772916666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45948.384772916666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45948.384772916666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45948.384772916666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45948.384772916666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45948.384772916666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45948.384772916666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45948.384772916666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45948.384772916666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45948.384772916666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45948.384772916666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45948.384772916666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45948.384772916666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45948.384772916666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45948.384772916666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45948.384772916666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45948.384772916666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45948.384772916666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45948.384772916666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45948.384772916666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45948.384772916666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45948.384772916666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45948.384772916666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45948.384772916666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45948.384772916666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45948.384772916666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45948.384772916666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45948.384772916666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45948.384772916666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45948.384772916666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45948.384772916666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45948.384772916666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45948.384772916666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45948.384772916666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45948.384772916666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45948.384772916666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45948.384772916666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2025-10-18T06:14:17Z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