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073" documentId="13_ncr:1_{F6CB121F-512D-4AA6-A0C1-0FB36C537598}" xr6:coauthVersionLast="47" xr6:coauthVersionMax="47" xr10:uidLastSave="{FF749081-AB01-4C26-B858-86A68467518B}"/>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4" l="1"/>
  <c r="G19" i="4"/>
  <c r="G2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I18" i="4"/>
  <c r="J18" i="4"/>
  <c r="L18" i="4"/>
  <c r="B19" i="4"/>
  <c r="I19" i="4"/>
  <c r="J19" i="4"/>
  <c r="L19" i="4"/>
  <c r="B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G9" i="3"/>
  <c r="G10" i="3"/>
  <c r="G11" i="3"/>
  <c r="G12" i="3"/>
  <c r="I3" i="4"/>
  <c r="J3" i="4"/>
  <c r="I3" i="6"/>
  <c r="I4" i="6"/>
  <c r="L9" i="3"/>
  <c r="J9" i="3"/>
  <c r="I9" i="3"/>
  <c r="B9"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2" i="3"/>
  <c r="B3" i="3"/>
  <c r="B4" i="3"/>
  <c r="B5" i="3"/>
  <c r="B6" i="3"/>
  <c r="B7" i="3"/>
  <c r="B8"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L2" i="3"/>
  <c r="L3" i="3"/>
  <c r="L4" i="3"/>
  <c r="L5" i="3"/>
  <c r="L6" i="3"/>
  <c r="L7" i="3"/>
  <c r="L8"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J2" i="3"/>
  <c r="J3" i="3"/>
  <c r="J4" i="3"/>
  <c r="J5" i="3"/>
  <c r="J6" i="3"/>
  <c r="J7" i="3"/>
  <c r="J8"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7" i="3"/>
  <c r="G8"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<sst xmlns="http://schemas.openxmlformats.org/spreadsheetml/2006/main" count="178580" uniqueCount="39075">
  <si>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</si>
  <si>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</si>
  <si>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</si>
  <si>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</si>
  <si>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</si>
  <si>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</si>
  <si>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</si>
  <si>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</si>
  <si>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</si>
  <si>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</si>
  <si>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</si>
  <si>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</si>
  <si>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</si>
  <si>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</si>
  <si>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</si>
  <si>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</si>
  <si>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</si>
  <si>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</si>
  <si>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</si>
  <si>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</si>
  <si>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</si>
  <si>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</si>
  <si>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</si>
  <si>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</si>
  <si>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</si>
  <si>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</si>
  <si>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</si>
  <si>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</si>
  <si>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</si>
  <si>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</si>
  <si>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</si>
  <si>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</si>
  <si>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</si>
  <si>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</si>
  <si>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</si>
  <si>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</si>
  <si>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</si>
  <si>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</si>
  <si>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</si>
  <si>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</si>
  <si>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</si>
  <si>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</si>
  <si>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</si>
  <si>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</si>
  <si>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</si>
  <si>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</si>
  <si>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</si>
  <si>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</si>
  <si>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</si>
  <si>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</si>
  <si>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</si>
  <si>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</si>
  <si>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</si>
  <si>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</si>
  <si>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</si>
  <si>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</si>
  <si>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</si>
  <si>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</si>
  <si>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</si>
  <si>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</si>
  <si>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</si>
  <si>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</si>
  <si>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</si>
  <si>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</si>
  <si>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</si>
  <si>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</si>
  <si>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</si>
  <si>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</si>
  <si>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</si>
  <si>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</si>
  <si>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</si>
  <si>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</si>
  <si>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</si>
  <si>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</si>
  <si>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</si>
  <si>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</si>
  <si>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</si>
  <si>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</si>
  <si>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</si>
  <si>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</si>
  <si>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</si>
  <si>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</si>
  <si>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</si>
  <si>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</si>
  <si>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</si>
  <si>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</si>
  <si>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</si>
  <si>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</si>
  <si>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</si>
  <si>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</si>
  <si>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</si>
  <si>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</si>
  <si>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</si>
  <si>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</si>
  <si>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</si>
  <si>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</si>
  <si>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</si>
  <si>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</si>
  <si>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</si>
  <si>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</si>
  <si>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</si>
  <si>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</si>
  <si>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</si>
  <si>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</si>
  <si>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</si>
  <si>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</si>
  <si>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</si>
  <si>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</si>
  <si>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</si>
  <si>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</si>
  <si>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</si>
  <si>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</si>
  <si>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</si>
  <si>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</si>
  <si>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</si>
  <si>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</si>
  <si>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</si>
  <si>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</si>
  <si>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</si>
  <si>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</si>
  <si>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</si>
  <si>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</si>
  <si>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</si>
  <si>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</si>
  <si>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</si>
  <si>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</si>
  <si>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</si>
  <si>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</si>
  <si>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</si>
  <si>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</si>
  <si>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</si>
  <si>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</si>
  <si>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</si>
  <si>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</si>
  <si>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</si>
  <si>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</si>
  <si>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</si>
  <si>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</si>
  <si>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</si>
  <si>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</si>
  <si>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</si>
  <si>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</si>
  <si>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</si>
  <si>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</si>
  <si>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</si>
  <si>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</si>
  <si>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</si>
  <si>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</si>
  <si>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</si>
  <si>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</si>
  <si>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</si>
  <si>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</si>
  <si>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</si>
  <si>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</si>
  <si>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</si>
  <si>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</si>
  <si>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</si>
  <si>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</si>
  <si>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</si>
  <si>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</si>
  <si>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</si>
  <si>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</si>
  <si>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</si>
  <si>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</si>
  <si>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</si>
  <si>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</si>
  <si>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</si>
  <si>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</si>
  <si>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</si>
  <si>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</si>
  <si>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</si>
  <si>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</si>
  <si>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</si>
  <si>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</si>
  <si>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</si>
  <si>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</si>
  <si>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</si>
  <si>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</si>
  <si>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</si>
  <si>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</si>
  <si>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</si>
  <si>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</si>
  <si>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</si>
  <si>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</si>
  <si>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</si>
  <si>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</si>
  <si>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</si>
  <si>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</si>
  <si>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</si>
  <si>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</si>
  <si>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</si>
  <si>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</si>
  <si>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</si>
  <si>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</si>
  <si>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</si>
  <si>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</si>
  <si>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</si>
  <si>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</si>
  <si>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</si>
  <si>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</si>
  <si>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</si>
  <si>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</si>
  <si>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</si>
  <si>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</si>
  <si>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</si>
  <si>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</si>
  <si>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</si>
  <si>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</si>
  <si>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</si>
  <si>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</si>
  <si>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</si>
  <si>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</si>
  <si>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</si>
  <si>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</si>
  <si>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</si>
  <si>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</si>
  <si>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</si>
  <si>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</si>
  <si>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</si>
  <si>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</si>
  <si>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</si>
  <si>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</si>
  <si>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</si>
  <si>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</si>
  <si>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</si>
  <si>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</si>
  <si>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</si>
  <si>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</si>
  <si>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</si>
  <si>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</si>
  <si>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</si>
  <si>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</si>
  <si>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</si>
  <si>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</si>
  <si>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</si>
  <si>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</si>
  <si>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</si>
  <si>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</si>
  <si>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</si>
  <si>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</si>
  <si>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</si>
  <si>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</si>
  <si>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</si>
  <si>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</si>
  <si>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</si>
  <si>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</si>
  <si>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</si>
  <si>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</si>
  <si>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</si>
  <si>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</si>
  <si>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</si>
  <si>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</si>
  <si>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</si>
  <si>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</si>
  <si>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</si>
  <si>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</si>
  <si>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</si>
  <si>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</si>
  <si>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</si>
  <si>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</si>
  <si>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</si>
  <si>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</si>
  <si>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</si>
  <si>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</si>
  <si>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</si>
  <si>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</si>
  <si>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</si>
  <si>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</si>
  <si>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</si>
  <si>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</si>
  <si>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</si>
  <si>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</si>
  <si>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</si>
  <si>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</si>
  <si>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</si>
  <si>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</si>
  <si>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</si>
  <si>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</si>
  <si>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</si>
  <si>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</si>
  <si>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</si>
  <si>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</si>
  <si>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</si>
  <si>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</si>
  <si>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</si>
  <si>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</si>
  <si>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</si>
  <si>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</si>
  <si>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</si>
  <si>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</si>
  <si>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</si>
  <si>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</si>
  <si>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</si>
  <si>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</si>
  <si>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</si>
  <si>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</si>
  <si>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</si>
  <si>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</si>
  <si>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</si>
  <si>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</si>
  <si>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</si>
  <si>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</si>
  <si>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</si>
  <si>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</si>
  <si>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</si>
  <si>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</si>
  <si>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</si>
  <si>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</si>
  <si>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</si>
  <si>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</si>
  <si>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</si>
  <si>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</si>
  <si>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</si>
  <si>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</si>
  <si>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</si>
  <si>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</si>
  <si>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</si>
  <si>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</si>
  <si>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</si>
  <si>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</si>
  <si>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</si>
  <si>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</si>
  <si>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</si>
  <si>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</si>
  <si>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</si>
  <si>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</si>
  <si>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</si>
  <si>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</si>
  <si>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</si>
  <si>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</si>
  <si>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</si>
  <si>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</si>
  <si>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</si>
  <si>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</si>
  <si>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</si>
  <si>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</si>
  <si>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</si>
  <si>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</si>
  <si>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</si>
  <si>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</si>
  <si>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</si>
  <si>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</si>
  <si>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</si>
  <si>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</si>
  <si>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</si>
  <si>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</si>
  <si>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</si>
  <si>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</si>
  <si>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</si>
  <si>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</si>
  <si>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</si>
  <si>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</si>
  <si>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</si>
  <si>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</si>
  <si>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</si>
  <si>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</si>
  <si>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</si>
  <si>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</si>
  <si>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</si>
  <si>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</si>
  <si>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</si>
  <si>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</si>
  <si>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</si>
  <si>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</si>
  <si>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</si>
  <si>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</si>
  <si>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</si>
  <si>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</si>
  <si>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</si>
  <si>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</si>
  <si>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</si>
  <si>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</si>
  <si>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</si>
  <si>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</si>
  <si>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</si>
  <si>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</si>
  <si>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</si>
  <si>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</si>
  <si>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</si>
  <si>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</si>
  <si>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</si>
  <si>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</si>
  <si>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</si>
  <si>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</si>
  <si>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</si>
  <si>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</si>
  <si>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</si>
  <si>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</si>
  <si>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</si>
  <si>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</si>
  <si>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</si>
  <si>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</si>
  <si>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</si>
  <si>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</si>
  <si>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</si>
  <si>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</si>
  <si>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</si>
  <si>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</si>
  <si>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</si>
  <si>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</si>
  <si>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</si>
  <si>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</si>
  <si>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</si>
  <si>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</si>
  <si>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</si>
  <si>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</si>
  <si>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</si>
  <si>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</si>
  <si>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</si>
  <si>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</si>
  <si>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</si>
  <si>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</si>
  <si>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</si>
  <si>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</si>
  <si>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</si>
  <si>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</si>
  <si>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</si>
  <si>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</si>
  <si>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</si>
  <si>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</si>
  <si>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</si>
  <si>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</si>
  <si>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</si>
  <si>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</si>
  <si>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</si>
  <si>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</si>
  <si>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</si>
  <si>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</si>
  <si>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</si>
  <si>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</si>
  <si>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</si>
  <si>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</si>
  <si>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</si>
  <si>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</si>
  <si>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</si>
  <si>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</si>
  <si>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</si>
  <si>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</si>
  <si>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</si>
  <si>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</si>
  <si>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</si>
  <si>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</si>
  <si>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</si>
  <si>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</si>
  <si>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</si>
  <si>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</si>
  <si>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</si>
  <si>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</si>
  <si>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</si>
  <si>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</si>
  <si>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</si>
  <si>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</si>
  <si>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</si>
  <si>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</si>
  <si>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</si>
  <si>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</si>
  <si>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</si>
  <si>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</si>
  <si>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</si>
  <si>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</si>
  <si>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</si>
  <si>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</si>
  <si>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</si>
  <si>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</si>
  <si>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</si>
  <si>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</si>
  <si>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</si>
  <si>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</si>
  <si>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</si>
  <si>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</si>
  <si>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</si>
  <si>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</si>
  <si>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</si>
  <si>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</si>
  <si>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</si>
  <si>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</si>
  <si>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</si>
  <si>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</si>
  <si>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</si>
  <si>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</si>
  <si>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</si>
  <si>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</si>
  <si>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</si>
  <si>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</si>
  <si>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</si>
  <si>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</si>
  <si>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</si>
  <si>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</si>
  <si>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</si>
  <si>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</si>
  <si>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</si>
  <si>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</si>
  <si>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</si>
  <si>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</si>
  <si>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</si>
  <si>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</si>
  <si>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</si>
  <si>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</si>
  <si>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</si>
  <si>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</si>
  <si>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</si>
  <si>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</si>
  <si>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</si>
  <si>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</si>
  <si>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</si>
  <si>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</si>
  <si>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</si>
  <si>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</si>
  <si>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</si>
  <si>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</si>
  <si>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</si>
  <si>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</si>
  <si>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</si>
  <si>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</si>
  <si>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</si>
  <si>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</si>
  <si>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</si>
  <si>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</si>
  <si>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</si>
  <si>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</si>
  <si>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</si>
  <si>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</si>
  <si>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</si>
  <si>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</si>
  <si>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</si>
  <si>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</si>
  <si>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</si>
  <si>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</si>
  <si>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</si>
  <si>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</si>
  <si>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</si>
  <si>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</si>
  <si>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</si>
  <si>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</si>
  <si>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</si>
  <si>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</si>
  <si>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</si>
  <si>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</si>
  <si>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</si>
  <si>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</si>
  <si>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</si>
  <si>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</si>
  <si>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</si>
  <si>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</si>
  <si>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</si>
  <si>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</si>
  <si>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</si>
  <si>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</si>
  <si>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</si>
  <si>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</si>
  <si>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</si>
  <si>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</si>
  <si>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</si>
  <si>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</si>
  <si>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</si>
  <si>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</si>
  <si>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</si>
  <si>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</si>
  <si>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</si>
  <si>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</si>
  <si>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</si>
  <si>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</si>
  <si>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</si>
  <si>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</si>
  <si>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</si>
  <si>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</si>
  <si>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</si>
  <si>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</si>
  <si>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</si>
  <si>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</si>
  <si>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</si>
  <si>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</si>
  <si>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</si>
  <si>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</si>
  <si>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</si>
  <si>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</si>
  <si>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</si>
  <si>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</si>
  <si>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</si>
  <si>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</si>
  <si>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</si>
  <si>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</si>
  <si>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</si>
  <si>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</si>
  <si>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</si>
  <si>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</si>
  <si>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</si>
  <si>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</si>
  <si>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</si>
  <si>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</si>
  <si>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</si>
  <si>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</si>
  <si>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</si>
  <si>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</si>
  <si>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</si>
  <si>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</si>
  <si>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</si>
  <si>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</si>
  <si>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</si>
  <si>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</si>
  <si>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</si>
  <si>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</si>
  <si>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</si>
  <si>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</si>
  <si>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</si>
  <si>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</si>
  <si>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</si>
  <si>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</si>
  <si>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</si>
  <si>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</si>
  <si>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</si>
  <si>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</si>
  <si>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</si>
  <si>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</si>
  <si>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</si>
  <si>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</si>
  <si>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</si>
  <si>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</si>
  <si>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</si>
  <si>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</si>
  <si>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</si>
  <si>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</si>
  <si>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</si>
  <si>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</si>
  <si>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</si>
  <si>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</si>
  <si>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</si>
  <si>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</si>
  <si>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</si>
  <si>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</si>
  <si>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</si>
  <si>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</si>
  <si>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</si>
  <si>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</si>
  <si>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</si>
  <si>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</si>
  <si>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</si>
  <si>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</si>
  <si>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</si>
  <si>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</si>
  <si>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</si>
  <si>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</si>
  <si>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</si>
  <si>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</si>
  <si>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</si>
  <si>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</si>
  <si>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</si>
  <si>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</si>
  <si>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</si>
  <si>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</si>
  <si>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</si>
  <si>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</si>
  <si>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</si>
  <si>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</si>
  <si>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</si>
  <si>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</si>
  <si>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</si>
  <si>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</si>
  <si>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</si>
  <si>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</si>
  <si>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</si>
  <si>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</si>
  <si>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</si>
  <si>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</si>
  <si>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</si>
  <si>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</si>
  <si>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</si>
  <si>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</si>
  <si>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</si>
  <si>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</si>
  <si>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</si>
  <si>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</si>
  <si>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</si>
  <si>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</si>
  <si>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</si>
  <si>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</si>
  <si>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</si>
  <si>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</si>
  <si>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</si>
  <si>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</si>
  <si>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</si>
  <si>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</si>
  <si>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</si>
  <si>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</si>
  <si>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</si>
  <si>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</si>
  <si>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</si>
  <si>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</si>
  <si>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</si>
  <si>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</si>
  <si>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</si>
  <si>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</si>
  <si>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</si>
  <si>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</si>
  <si>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</si>
  <si>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</si>
  <si>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</si>
  <si>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</si>
  <si>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</si>
  <si>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</si>
  <si>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</si>
  <si>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</si>
  <si>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</si>
  <si>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</si>
  <si>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</si>
  <si>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</si>
  <si>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</si>
  <si>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</si>
  <si>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</si>
  <si>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</si>
  <si>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</si>
  <si>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</si>
  <si>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</si>
  <si>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</si>
  <si>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</si>
  <si>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</si>
  <si>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</si>
  <si>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</si>
  <si>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</si>
  <si>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</si>
  <si>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</si>
  <si>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</si>
  <si>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</si>
  <si>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</si>
  <si>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</si>
  <si>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</si>
  <si>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</si>
  <si>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</si>
  <si>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</si>
  <si>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</si>
  <si>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</si>
  <si>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</si>
  <si>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</si>
  <si>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</si>
  <si>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</si>
  <si>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</si>
  <si>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</si>
  <si>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</si>
  <si>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</si>
  <si>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</si>
  <si>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</si>
  <si>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</si>
  <si>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</si>
  <si>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</si>
  <si>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</si>
  <si>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</si>
  <si>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</si>
  <si>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</si>
  <si>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</si>
  <si>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</si>
  <si>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</si>
  <si>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</si>
  <si>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</si>
  <si>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</si>
  <si>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</si>
  <si>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</si>
  <si>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</si>
  <si>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</si>
  <si>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</si>
  <si>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</si>
  <si>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</si>
  <si>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</si>
  <si>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</si>
  <si>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</si>
  <si>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</si>
  <si>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</si>
  <si>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</si>
  <si>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</si>
  <si>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</si>
  <si>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</si>
  <si>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</si>
  <si>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</si>
  <si>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</si>
  <si>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</si>
  <si>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</si>
  <si>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</si>
  <si>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</si>
  <si>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</si>
  <si>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</si>
  <si>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</si>
  <si>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</si>
  <si>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</si>
  <si>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</si>
  <si>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</si>
  <si>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</si>
  <si>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</si>
  <si>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</si>
  <si>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</si>
  <si>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</si>
  <si>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</si>
  <si>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</si>
  <si>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</si>
  <si>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</si>
  <si>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</si>
  <si>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</si>
  <si>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</si>
  <si>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</si>
  <si>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</si>
  <si>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</si>
  <si>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</si>
  <si>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</si>
  <si>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</si>
  <si>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</si>
  <si>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</si>
  <si>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</si>
  <si>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</si>
  <si>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</si>
  <si>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</si>
  <si>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</si>
  <si>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</si>
  <si>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</si>
  <si>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</si>
  <si>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</si>
  <si>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</si>
  <si>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</si>
  <si>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</si>
  <si>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</si>
  <si>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</si>
  <si>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</si>
  <si>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</si>
  <si>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</si>
  <si>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</si>
  <si>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</si>
  <si>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</si>
  <si>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</si>
  <si>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</si>
  <si>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</si>
  <si>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</si>
  <si>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</si>
  <si>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</si>
  <si>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</si>
  <si>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</si>
  <si>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</si>
  <si>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</si>
  <si>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</si>
  <si>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</si>
  <si>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</si>
  <si>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</si>
  <si>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</si>
  <si>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</si>
  <si>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</si>
  <si>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</si>
  <si>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</si>
  <si>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</si>
  <si>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</si>
  <si>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</si>
  <si>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</si>
  <si>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</si>
  <si>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</si>
  <si>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</si>
  <si>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</si>
  <si>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</si>
  <si>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</si>
  <si>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</si>
  <si>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</si>
  <si>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</si>
  <si>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</si>
  <si>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</si>
  <si>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</si>
  <si>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</si>
  <si>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</si>
  <si>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</si>
  <si>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</si>
  <si>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</si>
  <si>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</si>
  <si>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</si>
  <si>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</si>
  <si>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</si>
  <si>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</si>
  <si>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</si>
  <si>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</si>
  <si>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</si>
  <si>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</si>
  <si>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</si>
  <si>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</si>
  <si>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</si>
  <si>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</si>
  <si>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</si>
  <si>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</si>
  <si>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</si>
  <si>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</si>
  <si>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</si>
  <si>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</si>
  <si>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</si>
  <si>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</si>
  <si>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</si>
  <si>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</si>
  <si>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</si>
  <si>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</si>
  <si>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</si>
  <si>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</si>
  <si>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</si>
  <si>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</si>
  <si>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</si>
  <si>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</si>
  <si>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</si>
  <si>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</si>
  <si>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</si>
  <si>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</si>
  <si>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</si>
  <si>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</si>
  <si>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</si>
  <si>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</si>
  <si>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</si>
  <si>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</si>
  <si>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</si>
  <si>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</si>
  <si>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</si>
  <si>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</si>
  <si>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</si>
  <si>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</si>
  <si>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</si>
  <si>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</si>
  <si>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</si>
  <si>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</si>
  <si>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</si>
  <si>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</si>
  <si>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</si>
  <si>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</si>
  <si>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</si>
  <si>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</si>
  <si>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</si>
  <si>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</si>
  <si>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</si>
  <si>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</si>
  <si>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</si>
  <si>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</si>
  <si>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</si>
  <si>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</si>
  <si>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</si>
  <si>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</si>
  <si>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</si>
  <si>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</si>
  <si>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</si>
  <si>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</si>
  <si>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</si>
  <si>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</si>
  <si>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</si>
  <si>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</si>
  <si>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</si>
  <si>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</si>
  <si>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</si>
  <si>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</si>
  <si>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</si>
  <si>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</si>
  <si>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</si>
  <si>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</si>
  <si>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</si>
  <si>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</si>
  <si>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</si>
  <si>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</si>
  <si>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</si>
  <si>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</si>
  <si>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</si>
  <si>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</si>
  <si>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</si>
  <si>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</si>
  <si>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</si>
  <si>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</si>
  <si>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</si>
  <si>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</si>
  <si>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</si>
  <si>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</si>
  <si>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</si>
  <si>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</si>
  <si>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</si>
  <si>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</si>
  <si>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</si>
  <si>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</si>
  <si>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</si>
  <si>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</si>
  <si>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</si>
  <si>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</si>
  <si>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</si>
  <si>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</si>
  <si>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</si>
  <si>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</si>
  <si>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</si>
  <si>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</si>
  <si>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</si>
  <si>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</si>
  <si>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</si>
  <si>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</si>
  <si>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</si>
  <si>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</si>
  <si>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</si>
  <si>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</si>
  <si>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</si>
  <si>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</si>
  <si>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</si>
  <si>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</si>
  <si>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</si>
  <si>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</si>
  <si>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</si>
  <si>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</si>
  <si>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</si>
  <si>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</si>
  <si>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</si>
  <si>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</si>
  <si>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</si>
  <si>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</si>
  <si>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</si>
  <si>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</si>
  <si>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</si>
  <si>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</si>
  <si>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</si>
  <si>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</si>
  <si>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</si>
  <si>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</si>
  <si>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</si>
  <si>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</si>
  <si>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</si>
  <si>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</si>
  <si>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</si>
  <si>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</si>
  <si>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</si>
  <si>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</si>
  <si>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</si>
  <si>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</si>
  <si>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</si>
  <si>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</si>
  <si>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</si>
  <si>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</si>
  <si>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</si>
  <si>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</si>
  <si>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</si>
  <si>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</si>
  <si>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</si>
  <si>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</si>
  <si>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</si>
  <si>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</si>
  <si>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</si>
  <si>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</si>
  <si>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</si>
  <si>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</si>
  <si>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</si>
  <si>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</si>
  <si>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</si>
  <si>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</si>
  <si>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</si>
  <si>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</si>
  <si>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</si>
  <si>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</si>
  <si>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</si>
  <si>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</si>
  <si>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</si>
  <si>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</si>
  <si>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</si>
  <si>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</si>
  <si>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</si>
  <si>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</si>
  <si>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</si>
  <si>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</si>
  <si>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</si>
  <si>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</si>
  <si>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</si>
  <si>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</si>
  <si>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</si>
  <si>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</si>
  <si>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</si>
  <si>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</si>
  <si>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</si>
  <si>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</si>
  <si>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</si>
  <si>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</si>
  <si>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</si>
  <si>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</si>
  <si>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</si>
  <si>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</si>
  <si>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</si>
  <si>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</si>
  <si>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</si>
  <si>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</si>
  <si>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</si>
  <si>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</si>
  <si>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</si>
  <si>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</si>
  <si>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</si>
  <si>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</si>
  <si>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</si>
  <si>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</si>
  <si>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</si>
  <si>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</si>
  <si>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</si>
  <si>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</si>
  <si>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</si>
  <si>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</si>
  <si>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</si>
  <si>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</si>
  <si>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</si>
  <si>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</si>
  <si>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</si>
  <si>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</si>
  <si>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</si>
  <si>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</si>
  <si>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</si>
  <si>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</si>
  <si>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</si>
  <si>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</si>
  <si>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</si>
  <si>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</si>
  <si>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</si>
  <si>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</si>
  <si>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</si>
  <si>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</si>
  <si>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</si>
  <si>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</si>
  <si>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</si>
  <si>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</si>
  <si>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</si>
  <si>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</si>
  <si>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</si>
  <si>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</si>
  <si>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</si>
  <si>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</si>
  <si>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</si>
  <si>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</si>
  <si>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</si>
  <si>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</si>
  <si>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</si>
  <si>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</si>
  <si>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</si>
  <si>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</si>
  <si>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</si>
  <si>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</si>
  <si>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</si>
  <si>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</si>
  <si>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</si>
  <si>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</si>
  <si>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</si>
  <si>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</si>
  <si>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</si>
  <si>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</si>
  <si>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</si>
  <si>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</si>
  <si>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</si>
  <si>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</si>
  <si>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</si>
  <si>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</si>
  <si>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</si>
  <si>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</si>
  <si>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</si>
  <si>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</si>
  <si>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</si>
  <si>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</si>
  <si>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</si>
  <si>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</si>
  <si>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</si>
  <si>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</si>
  <si>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</si>
  <si>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</si>
  <si>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</si>
  <si>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</si>
  <si>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</si>
  <si>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</si>
  <si>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</si>
  <si>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</si>
  <si>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</si>
  <si>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</si>
  <si>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</si>
  <si>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</si>
  <si>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</si>
  <si>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</si>
  <si>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</si>
  <si>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</si>
  <si>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</si>
  <si>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</si>
  <si>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</si>
  <si>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</si>
  <si>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</si>
  <si>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</si>
  <si>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</si>
  <si>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</si>
  <si>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</si>
  <si>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</si>
  <si>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</si>
  <si>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</si>
  <si>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</si>
  <si>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</si>
  <si>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</si>
  <si>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</si>
  <si>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</si>
  <si>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</si>
  <si>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</si>
  <si>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</si>
  <si>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</si>
  <si>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</si>
  <si>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</si>
  <si>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</si>
  <si>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</si>
  <si>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</si>
  <si>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</si>
  <si>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</si>
  <si>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</si>
  <si>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</si>
  <si>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</si>
  <si>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</si>
  <si>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</si>
  <si>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</si>
  <si>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</si>
  <si>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</si>
  <si>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</si>
  <si>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</si>
  <si>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</si>
  <si>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</si>
  <si>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</si>
  <si>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</si>
  <si>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</si>
  <si>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</si>
  <si>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</si>
  <si>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</si>
  <si>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</si>
  <si>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</si>
  <si>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</si>
  <si>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</si>
  <si>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</si>
  <si>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</si>
  <si>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</si>
  <si>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</si>
  <si>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</si>
  <si>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</si>
  <si>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</si>
  <si>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</si>
  <si>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</si>
  <si>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</si>
  <si>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</si>
  <si>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</si>
  <si>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</si>
  <si>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</si>
  <si>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</si>
  <si>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</si>
  <si>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</si>
  <si>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</si>
  <si>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</si>
  <si>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</si>
  <si>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</si>
  <si>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</si>
  <si>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</si>
  <si>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</si>
  <si>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</si>
  <si>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</si>
  <si>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</si>
  <si>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</si>
  <si>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</si>
  <si>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</si>
  <si>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</si>
  <si>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</si>
  <si>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</si>
  <si>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</si>
  <si>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</si>
  <si>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</si>
  <si>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</si>
  <si>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</si>
  <si>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</si>
  <si>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</si>
  <si>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</si>
  <si>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</si>
  <si>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</si>
  <si>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</si>
  <si>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</si>
  <si>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</si>
  <si>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</si>
  <si>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</si>
  <si>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</si>
  <si>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</si>
  <si>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</si>
  <si>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</si>
  <si>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</si>
  <si>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</si>
  <si>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</si>
  <si>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</si>
  <si>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</si>
  <si>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</si>
  <si>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</si>
  <si>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</si>
  <si>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</si>
  <si>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</si>
  <si>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</si>
  <si>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</si>
  <si>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</si>
  <si>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</si>
  <si>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</si>
  <si>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</si>
  <si>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</si>
  <si>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</si>
  <si>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</si>
  <si>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</si>
  <si>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</si>
  <si>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</si>
  <si>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</si>
  <si>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</si>
  <si>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</si>
  <si>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</si>
  <si>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</si>
  <si>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</si>
  <si>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</si>
  <si>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</si>
  <si>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</si>
  <si>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</si>
  <si>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</si>
  <si>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</si>
  <si>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</si>
  <si>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</si>
  <si>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</si>
  <si>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</si>
  <si>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</si>
  <si>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</si>
  <si>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</si>
  <si>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</si>
  <si>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</si>
  <si>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</si>
  <si>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</si>
  <si>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</si>
  <si>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</si>
  <si>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</si>
  <si>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</si>
  <si>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</si>
  <si>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</si>
  <si>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</si>
  <si>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</si>
  <si>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</si>
  <si>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</si>
  <si>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</si>
  <si>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</si>
  <si>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</si>
  <si>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</si>
  <si>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</si>
  <si>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</si>
  <si>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</si>
  <si>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</si>
  <si>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</si>
  <si>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</si>
  <si>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</si>
  <si>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</si>
  <si>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</si>
  <si>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</si>
  <si>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</si>
  <si>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</si>
  <si>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</si>
  <si>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</si>
  <si>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</si>
  <si>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</si>
  <si>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</si>
  <si>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</si>
  <si>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</si>
  <si>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</si>
  <si>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</si>
  <si>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</si>
  <si>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</si>
  <si>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</si>
  <si>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</si>
  <si>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</si>
  <si>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</si>
  <si>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</si>
  <si>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</si>
  <si>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</si>
  <si>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</si>
  <si>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</si>
  <si>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</si>
  <si>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</si>
  <si>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</si>
  <si>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</si>
  <si>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</si>
  <si>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</si>
  <si>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</si>
  <si>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</si>
  <si>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</si>
  <si>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</si>
  <si>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</si>
  <si>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</si>
  <si>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</si>
  <si>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</si>
  <si>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</si>
  <si>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</si>
  <si>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</si>
  <si>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</si>
  <si>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</si>
  <si>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</si>
  <si>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</si>
  <si>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</si>
  <si>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</si>
  <si>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</si>
  <si>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</si>
  <si>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</si>
  <si>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</si>
  <si>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</si>
  <si>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</si>
  <si>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</si>
  <si>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</si>
  <si>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</si>
  <si>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</si>
  <si>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</si>
  <si>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</si>
  <si>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</si>
  <si>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</si>
  <si>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</si>
  <si>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</si>
  <si>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</si>
  <si>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</si>
  <si>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</si>
  <si>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</si>
  <si>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</si>
  <si>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</si>
  <si>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</si>
  <si>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</si>
  <si>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</si>
  <si>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</si>
  <si>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</si>
  <si>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</si>
  <si>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</si>
  <si>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</si>
  <si>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</si>
  <si>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</si>
  <si>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</si>
  <si>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</si>
  <si>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</si>
  <si>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</si>
  <si>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</si>
  <si>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</si>
  <si>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</si>
  <si>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</si>
  <si>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</si>
  <si>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</si>
  <si>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</si>
  <si>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</si>
  <si>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</si>
  <si>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</si>
  <si>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</si>
  <si>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</si>
  <si>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</si>
  <si>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</si>
  <si>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</si>
  <si>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</si>
  <si>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</si>
  <si>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</si>
  <si>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</si>
  <si>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</si>
  <si>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</si>
  <si>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</si>
  <si>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</si>
  <si>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</si>
  <si>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</si>
  <si>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</si>
  <si>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</si>
  <si>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</si>
  <si>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</si>
  <si>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</si>
  <si>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</si>
  <si>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</si>
  <si>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</si>
  <si>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</si>
  <si>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</si>
  <si>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</si>
  <si>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</si>
  <si>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</si>
  <si>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</si>
  <si>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</si>
  <si>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</si>
  <si>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</si>
  <si>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</si>
  <si>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</si>
  <si>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</si>
  <si>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</si>
  <si>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</si>
  <si>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</si>
  <si>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</si>
  <si>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</si>
  <si>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</si>
  <si>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</si>
  <si>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</si>
  <si>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</si>
  <si>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</si>
  <si>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</si>
  <si>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</si>
  <si>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</si>
  <si>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</si>
  <si>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</si>
  <si>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</si>
  <si>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</si>
  <si>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</si>
  <si>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</si>
  <si>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</si>
  <si>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</si>
  <si>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</si>
  <si>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</si>
  <si>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</si>
  <si>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</si>
  <si>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</si>
  <si>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</si>
  <si>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</si>
  <si>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</si>
  <si>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</si>
  <si>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</si>
  <si>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</si>
  <si>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</si>
  <si>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</si>
  <si>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</si>
  <si>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</si>
  <si>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</si>
  <si>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</si>
  <si>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</si>
  <si>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</si>
  <si>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</si>
  <si>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</si>
  <si>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</si>
  <si>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</si>
  <si>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</si>
  <si>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</si>
  <si>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</si>
  <si>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</si>
  <si>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</si>
  <si>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</si>
  <si>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</si>
  <si>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</si>
  <si>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</si>
  <si>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</si>
  <si>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</si>
  <si>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</si>
  <si>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</si>
  <si>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</si>
  <si>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</si>
  <si>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</si>
  <si>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</si>
  <si>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</si>
  <si>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</si>
  <si>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</si>
  <si>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</si>
  <si>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</si>
  <si>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</si>
  <si>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</si>
  <si>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</si>
  <si>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</si>
  <si>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</si>
  <si>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</si>
  <si>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</si>
  <si>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</si>
  <si>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</si>
  <si>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</si>
  <si>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</si>
  <si>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</si>
  <si>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</si>
  <si>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</si>
  <si>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</si>
  <si>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</si>
  <si>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</si>
  <si>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</si>
  <si>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</si>
  <si>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</si>
  <si>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</si>
  <si>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</si>
  <si>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</si>
  <si>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</si>
  <si>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</si>
  <si>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</si>
  <si>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</si>
  <si>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</si>
  <si>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</si>
  <si>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</si>
  <si>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</si>
  <si>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</si>
  <si>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</si>
  <si>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</si>
  <si>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</si>
  <si>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</si>
  <si>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</si>
  <si>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</si>
  <si>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</si>
  <si>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</si>
  <si>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</si>
  <si>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</si>
  <si>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</si>
  <si>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</si>
  <si>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</si>
  <si>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</si>
  <si>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</si>
  <si>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</si>
  <si>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</si>
  <si>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</si>
  <si>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</si>
  <si>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</si>
  <si>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</si>
  <si>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</si>
  <si>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</si>
  <si>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</si>
  <si>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</si>
  <si>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</si>
  <si>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</si>
  <si>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</si>
  <si>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</si>
  <si>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</si>
  <si>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</si>
  <si>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</si>
  <si>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</si>
  <si>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</si>
  <si>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</si>
  <si>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</si>
  <si>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</si>
  <si>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</si>
  <si>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</si>
  <si>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</si>
  <si>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</si>
  <si>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</si>
  <si>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</si>
  <si>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</si>
  <si>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</si>
  <si>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</si>
  <si>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</si>
  <si>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</si>
  <si>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</si>
  <si>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</si>
  <si>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</si>
  <si>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</si>
  <si>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</si>
  <si>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</si>
  <si>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</si>
  <si>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</si>
  <si>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</si>
  <si>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</si>
  <si>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</si>
  <si>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</si>
  <si>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</si>
  <si>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</si>
  <si>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</si>
  <si>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</si>
  <si>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</si>
  <si>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</si>
  <si>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</si>
  <si>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</si>
  <si>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</si>
  <si>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</si>
  <si>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</si>
  <si>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</si>
  <si>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</si>
  <si>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</si>
  <si>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</si>
  <si>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</si>
  <si>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</si>
  <si>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</si>
  <si>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</si>
  <si>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</si>
  <si>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</si>
  <si>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</si>
  <si>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</si>
  <si>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</si>
  <si>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</si>
  <si>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</si>
  <si>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</si>
  <si>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</si>
  <si>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</si>
  <si>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</si>
  <si>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</si>
  <si>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</si>
  <si>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</si>
  <si>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</si>
  <si>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</si>
  <si>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</si>
  <si>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</si>
  <si>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</si>
  <si>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</si>
  <si>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</si>
  <si>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</si>
  <si>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</si>
  <si>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</si>
  <si>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</si>
  <si>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</si>
  <si>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</si>
  <si>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</si>
  <si>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</si>
  <si>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</si>
  <si>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</si>
  <si>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</si>
  <si>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</si>
  <si>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</si>
  <si>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</si>
  <si>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</si>
  <si>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</si>
  <si>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</si>
  <si>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</si>
  <si>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</si>
  <si>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</si>
  <si>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</si>
  <si>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</si>
  <si>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</si>
  <si>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</si>
  <si>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</si>
  <si>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</si>
  <si>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</si>
  <si>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</si>
  <si>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</si>
  <si>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</si>
  <si>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</si>
  <si>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</si>
  <si>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</si>
  <si>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</si>
  <si>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</si>
  <si>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</si>
  <si>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</si>
  <si>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</si>
  <si>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</si>
  <si>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</si>
  <si>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</si>
  <si>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</si>
  <si>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</si>
  <si>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</si>
  <si>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</si>
  <si>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</si>
  <si>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</si>
  <si>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</si>
  <si>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</si>
  <si>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</si>
  <si>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</si>
  <si>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</si>
  <si>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</si>
  <si>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</si>
  <si>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</si>
  <si>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</si>
  <si>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</si>
  <si>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</si>
  <si>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</si>
  <si>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</si>
  <si>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</si>
  <si>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</si>
  <si>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</si>
  <si>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</si>
  <si>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</si>
  <si>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</si>
  <si>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</si>
  <si>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</si>
  <si>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</si>
  <si>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</si>
  <si>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</si>
  <si>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</si>
  <si>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</si>
  <si>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</si>
  <si>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</si>
  <si>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</si>
  <si>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</si>
  <si>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</si>
  <si>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</si>
  <si>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</si>
  <si>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</si>
  <si>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</si>
  <si>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</si>
  <si>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</si>
  <si>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</si>
  <si>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</si>
  <si>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</si>
  <si>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</si>
  <si>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</si>
  <si>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</si>
  <si>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</si>
  <si>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</si>
  <si>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</si>
  <si>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</si>
  <si>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</si>
  <si>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</si>
  <si>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</si>
  <si>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</si>
  <si>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</si>
  <si>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</si>
  <si>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</si>
  <si>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</si>
  <si>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</si>
  <si>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</si>
  <si>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</si>
  <si>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</si>
  <si>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</si>
  <si>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</si>
  <si>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</si>
  <si>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</si>
  <si>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</si>
  <si>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</si>
  <si>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</si>
  <si>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</si>
  <si>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</si>
  <si>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</si>
  <si>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</si>
  <si>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</si>
  <si>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</si>
  <si>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</si>
  <si>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</si>
  <si>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</si>
  <si>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</si>
  <si>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</si>
  <si>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</si>
  <si>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</si>
  <si>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</si>
  <si>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</si>
  <si>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</si>
  <si>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</si>
  <si>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</si>
  <si>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</si>
  <si>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</si>
  <si>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</si>
  <si>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</si>
  <si>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</si>
  <si>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</si>
  <si>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</si>
  <si>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</si>
  <si>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</si>
  <si>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</si>
  <si>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</si>
  <si>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</si>
  <si>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</si>
  <si>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</si>
  <si>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</si>
  <si>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</si>
  <si>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</si>
  <si>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</si>
  <si>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</si>
  <si>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</si>
  <si>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</si>
  <si>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</si>
  <si>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</si>
  <si>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</si>
  <si>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</si>
  <si>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</si>
  <si>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</si>
  <si>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</si>
  <si>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</si>
  <si>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</si>
  <si>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</si>
  <si>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</si>
  <si>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</si>
  <si>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</si>
  <si>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</si>
  <si>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</si>
  <si>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</si>
  <si>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</si>
  <si>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</si>
  <si>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</si>
  <si>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</si>
  <si>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</si>
  <si>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</si>
  <si>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</si>
  <si>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</si>
  <si>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</si>
  <si>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</si>
  <si>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</si>
  <si>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</si>
  <si>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</si>
  <si>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</si>
  <si>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</si>
  <si>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</si>
  <si>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</si>
  <si>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</si>
  <si>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</si>
  <si>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</si>
  <si>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</si>
  <si>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</si>
  <si>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</si>
  <si>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</si>
  <si>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</si>
  <si>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</si>
  <si>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</si>
  <si>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</si>
  <si>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</si>
  <si>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</si>
  <si>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</si>
  <si>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</si>
  <si>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</si>
  <si>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</si>
  <si>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</si>
  <si>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</si>
  <si>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</si>
  <si>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</si>
  <si>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</si>
  <si>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</si>
  <si>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</si>
  <si>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</si>
  <si>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</si>
  <si>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</si>
  <si>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</si>
  <si>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</si>
  <si>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</si>
  <si>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</si>
  <si>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</si>
  <si>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</si>
  <si>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</si>
  <si>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</si>
  <si>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</si>
  <si>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</si>
  <si>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</si>
  <si>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</si>
  <si>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</si>
  <si>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</si>
  <si>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</si>
  <si>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</si>
  <si>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</si>
  <si>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</si>
  <si>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</si>
  <si>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</si>
  <si>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</si>
  <si>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</si>
  <si>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</si>
  <si>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</si>
  <si>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</si>
  <si>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</si>
  <si>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</si>
  <si>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</si>
  <si>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</si>
  <si>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</si>
  <si>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</si>
  <si>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</si>
  <si>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</si>
  <si>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</si>
  <si>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</si>
  <si>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</si>
  <si>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</si>
  <si>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</si>
  <si>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</si>
  <si>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</si>
  <si>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</si>
  <si>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</si>
  <si>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</si>
  <si>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</si>
  <si>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</si>
  <si>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</si>
  <si>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</si>
  <si>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</si>
  <si>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</si>
  <si>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</si>
  <si>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</si>
  <si>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</si>
  <si>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</si>
  <si>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</si>
  <si>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</si>
  <si>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</si>
  <si>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</si>
  <si>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</si>
  <si>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</si>
  <si>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</si>
  <si>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</si>
  <si>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</si>
  <si>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</si>
  <si>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</si>
  <si>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</si>
  <si>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</si>
  <si>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</si>
  <si>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</si>
  <si>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</si>
  <si>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</si>
  <si>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</si>
  <si>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</si>
  <si>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</si>
  <si>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</si>
  <si>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</si>
  <si>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</si>
  <si>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</si>
  <si>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</si>
  <si>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</si>
  <si>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</si>
  <si>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</si>
  <si>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</si>
  <si>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</si>
  <si>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</si>
  <si>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</si>
  <si>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</si>
  <si>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</si>
  <si>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</si>
  <si>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</si>
  <si>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</si>
  <si>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</si>
  <si>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</si>
  <si>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</si>
  <si>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</si>
  <si>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</si>
  <si>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</si>
  <si>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</si>
  <si>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</si>
  <si>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</si>
  <si>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</si>
  <si>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</si>
  <si>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</si>
  <si>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</si>
  <si>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</si>
  <si>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</si>
  <si>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</si>
  <si>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</si>
  <si>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</si>
  <si>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</si>
  <si>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</si>
  <si>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</si>
  <si>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</si>
  <si>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</si>
  <si>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</si>
  <si>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</si>
  <si>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</si>
  <si>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</si>
  <si>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</si>
  <si>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</si>
  <si>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</si>
  <si>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</si>
  <si>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</si>
  <si>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</si>
  <si>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</si>
  <si>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</si>
  <si>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</si>
  <si>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</si>
  <si>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</si>
  <si>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</si>
  <si>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</si>
  <si>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</si>
  <si>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</si>
  <si>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</si>
  <si>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</si>
  <si>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</si>
  <si>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</si>
  <si>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</si>
  <si>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</si>
  <si>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</si>
  <si>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</si>
  <si>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</si>
  <si>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</si>
  <si>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</si>
  <si>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</si>
  <si>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</si>
  <si>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</si>
  <si>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</si>
  <si>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</si>
  <si>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</si>
  <si>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</si>
  <si>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</si>
  <si>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</si>
  <si>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</si>
  <si>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</si>
  <si>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</si>
  <si>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</si>
  <si>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</si>
  <si>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</si>
  <si>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</si>
  <si>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</si>
  <si>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</si>
  <si>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</si>
  <si>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</si>
  <si>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</si>
  <si>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</si>
  <si>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</si>
  <si>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</si>
  <si>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</si>
  <si>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</si>
  <si>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</si>
  <si>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</si>
  <si>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</si>
  <si>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</si>
  <si>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</si>
  <si>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</si>
  <si>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</si>
  <si>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</si>
  <si>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</si>
  <si>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</si>
  <si>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</si>
  <si>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</si>
  <si>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</si>
  <si>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</si>
  <si>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</si>
  <si>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</si>
  <si>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</si>
  <si>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</si>
  <si>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</si>
  <si>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</si>
  <si>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</si>
  <si>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</si>
  <si>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</si>
  <si>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</si>
  <si>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</si>
  <si>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</si>
  <si>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</si>
  <si>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</si>
  <si>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</si>
  <si>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</si>
  <si>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</si>
  <si>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</si>
  <si>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</si>
  <si>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</si>
  <si>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</si>
  <si>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</si>
  <si>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</si>
  <si>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</si>
  <si>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</si>
  <si>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</si>
  <si>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</si>
  <si>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</si>
  <si>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</si>
  <si>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</si>
  <si>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</si>
  <si>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</si>
  <si>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</si>
  <si>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</si>
  <si>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</si>
  <si>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</si>
  <si>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</si>
  <si>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</si>
  <si>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</si>
  <si>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</si>
  <si>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</si>
  <si>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</si>
  <si>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</si>
  <si>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</si>
  <si>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</si>
  <si>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</si>
  <si>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</si>
  <si>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</si>
  <si>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</si>
  <si>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</si>
  <si>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</si>
  <si>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</si>
  <si>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</si>
  <si>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</si>
  <si>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</si>
  <si>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</si>
  <si>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</si>
  <si>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</si>
  <si>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</si>
  <si>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</si>
  <si>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</si>
  <si>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</si>
  <si>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</si>
  <si>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</si>
  <si>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</si>
  <si>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</si>
  <si>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</si>
  <si>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</si>
  <si>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</si>
  <si>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</si>
  <si>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</si>
  <si>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</si>
  <si>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</si>
  <si>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</si>
  <si>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</si>
  <si>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</si>
  <si>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</si>
  <si>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</si>
  <si>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</si>
  <si>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</si>
  <si>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</si>
  <si>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</si>
  <si>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</si>
  <si>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</si>
  <si>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</si>
  <si>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</si>
  <si>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</si>
  <si>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</si>
  <si>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</si>
  <si>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</si>
  <si>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</si>
  <si>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</si>
  <si>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</si>
  <si>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</si>
  <si>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</si>
  <si>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</si>
  <si>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</si>
  <si>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</si>
  <si>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</si>
  <si>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</si>
  <si>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</si>
  <si>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</si>
  <si>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</si>
  <si>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</si>
  <si>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</si>
  <si>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</si>
  <si>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</si>
  <si>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</si>
  <si>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</si>
  <si>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</si>
  <si>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</si>
  <si>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</si>
  <si>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</si>
  <si>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</si>
  <si>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</si>
  <si>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</si>
  <si>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</si>
  <si>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</si>
  <si>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</si>
  <si>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</si>
  <si>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</si>
  <si>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</si>
  <si>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</si>
  <si>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</si>
  <si>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</si>
  <si>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</si>
  <si>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</si>
  <si>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</si>
  <si>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</si>
  <si>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</si>
  <si>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</si>
  <si>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</si>
  <si>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</si>
  <si>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</si>
  <si>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</si>
  <si>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</si>
  <si>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</si>
  <si>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</si>
  <si>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</si>
  <si>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</si>
  <si>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</si>
  <si>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</si>
  <si>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</si>
  <si>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</si>
  <si>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</si>
  <si>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</si>
  <si>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</si>
  <si>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</si>
  <si>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</si>
  <si>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</si>
  <si>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</si>
  <si>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</si>
  <si>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</si>
  <si>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</si>
  <si>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</si>
  <si>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</si>
  <si>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</si>
  <si>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</si>
  <si>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</si>
  <si>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</si>
  <si>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</si>
  <si>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</si>
  <si>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</si>
  <si>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</si>
  <si>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</si>
  <si>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</si>
  <si>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</si>
  <si>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</si>
  <si>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</si>
  <si>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</si>
  <si>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</si>
  <si>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</si>
  <si>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</si>
  <si>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</si>
  <si>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</si>
  <si>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</si>
  <si>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</si>
  <si>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</si>
  <si>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</si>
  <si>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</si>
  <si>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</si>
  <si>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</si>
  <si>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</si>
  <si>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</si>
  <si>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</si>
  <si>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</si>
  <si>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</si>
  <si>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</si>
  <si>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</si>
  <si>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</si>
  <si>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</si>
  <si>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</si>
  <si>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</si>
  <si>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</si>
  <si>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</si>
  <si>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</si>
  <si>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</si>
  <si>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</si>
  <si>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</si>
  <si>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</si>
  <si>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</si>
  <si>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</si>
  <si>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</si>
  <si>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</si>
  <si>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</si>
  <si>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</si>
  <si>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</si>
  <si>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</si>
  <si>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</si>
  <si>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</si>
  <si>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</si>
  <si>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</si>
  <si>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</si>
  <si>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</si>
  <si>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</si>
  <si>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</si>
  <si>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</si>
  <si>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</si>
  <si>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</si>
  <si>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</si>
  <si>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</si>
  <si>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</si>
  <si>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</si>
  <si>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</si>
  <si>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</si>
  <si>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</si>
  <si>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</si>
  <si>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</si>
  <si>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</si>
  <si>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</si>
  <si>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</si>
  <si>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</si>
  <si>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</si>
  <si>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</si>
  <si>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</si>
  <si>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</si>
  <si>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</si>
  <si>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</si>
  <si>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</si>
  <si>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</si>
  <si>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</si>
  <si>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</si>
  <si>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</si>
  <si>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</si>
  <si>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</si>
  <si>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</si>
  <si>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</si>
  <si>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</si>
  <si>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</si>
  <si>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</si>
  <si>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</si>
  <si>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</si>
  <si>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</si>
  <si>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</si>
  <si>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</si>
  <si>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</si>
  <si>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</si>
  <si>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</si>
  <si>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</si>
  <si>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</si>
  <si>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</si>
  <si>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</si>
  <si>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</si>
  <si>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</si>
  <si>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</si>
  <si>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</si>
  <si>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</si>
  <si>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</si>
  <si>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</si>
  <si>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</si>
  <si>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</si>
  <si>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</si>
  <si>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</si>
  <si>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</si>
  <si>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</si>
  <si>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</si>
  <si>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</si>
  <si>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</si>
  <si>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</si>
  <si>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</si>
  <si>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</si>
  <si>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</si>
  <si>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</si>
  <si>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</si>
  <si>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</si>
  <si>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</si>
  <si>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</si>
  <si>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</si>
  <si>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</si>
  <si>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</si>
  <si>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</si>
  <si>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</si>
  <si>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</si>
  <si>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</si>
  <si>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</si>
  <si>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</si>
  <si>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</si>
  <si>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</si>
  <si>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</si>
  <si>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</si>
  <si>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</si>
  <si>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</si>
  <si>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</si>
  <si>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</si>
  <si>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</si>
  <si>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</si>
  <si>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</si>
  <si>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</si>
  <si>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</si>
  <si>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</si>
  <si>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</si>
  <si>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</si>
  <si>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</si>
  <si>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</si>
  <si>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</si>
  <si>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</si>
  <si>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</si>
  <si>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</si>
  <si>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</si>
  <si>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</si>
  <si>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</si>
  <si>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</si>
  <si>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</si>
  <si>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</si>
  <si>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</si>
  <si>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</si>
  <si>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</si>
  <si>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</si>
  <si>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</si>
  <si>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</si>
  <si>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</si>
  <si>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</si>
  <si>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</si>
  <si>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</si>
  <si>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</si>
  <si>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</si>
  <si>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</si>
  <si>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</si>
  <si>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</si>
  <si>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</si>
  <si>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</si>
  <si>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</si>
  <si>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</si>
  <si>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</si>
  <si>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</si>
  <si>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</si>
  <si>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</si>
  <si>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</si>
  <si>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</si>
  <si>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</si>
  <si>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</si>
  <si>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</si>
  <si>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</si>
  <si>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</si>
  <si>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</si>
  <si>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</si>
  <si>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</si>
  <si>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</si>
  <si>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</si>
  <si>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</si>
  <si>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</si>
  <si>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</si>
  <si>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</si>
  <si>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</si>
  <si>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</si>
  <si>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</si>
  <si>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</si>
  <si>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</si>
  <si>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</si>
  <si>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</si>
  <si>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</si>
  <si>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</si>
  <si>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</si>
  <si>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</si>
  <si>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</si>
  <si>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</si>
  <si>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</si>
  <si>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</si>
  <si>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</si>
  <si>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</si>
  <si>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</si>
  <si>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</si>
  <si>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</si>
  <si>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</si>
  <si>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</si>
  <si>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</si>
  <si>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</si>
  <si>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</si>
  <si>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</si>
  <si>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</si>
  <si>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</si>
  <si>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</si>
  <si>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</si>
  <si>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</si>
  <si>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</si>
  <si>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</si>
  <si>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</si>
  <si>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</si>
  <si>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</si>
  <si>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</si>
  <si>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</si>
  <si>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</si>
  <si>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</si>
  <si>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</si>
  <si>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</si>
  <si>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</si>
  <si>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</si>
  <si>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</si>
  <si>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</si>
  <si>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</si>
  <si>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</si>
  <si>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</si>
  <si>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</si>
  <si>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</si>
  <si>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</si>
  <si>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</si>
  <si>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</si>
  <si>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</si>
  <si>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</si>
  <si>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</si>
  <si>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</si>
  <si>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</si>
  <si>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</si>
  <si>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</si>
  <si>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</si>
  <si>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</si>
  <si>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</si>
  <si>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</si>
  <si>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</si>
  <si>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</si>
  <si>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</si>
  <si>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</si>
  <si>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</si>
  <si>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</si>
  <si>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</si>
  <si>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</si>
  <si>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</si>
  <si>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</si>
  <si>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</si>
  <si>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</si>
  <si>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</si>
  <si>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</si>
  <si>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</si>
  <si>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</si>
  <si>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</si>
  <si>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</si>
  <si>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</si>
  <si>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</si>
  <si>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</si>
  <si>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</si>
  <si>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</si>
  <si>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</si>
  <si>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</si>
  <si>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</si>
  <si>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</si>
  <si>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</si>
  <si>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</si>
  <si>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</si>
  <si>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</si>
  <si>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</si>
  <si>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</si>
  <si>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</si>
  <si>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</si>
  <si>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</si>
  <si>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</si>
  <si>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</si>
  <si>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</si>
  <si>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</si>
  <si>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</si>
  <si>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</si>
  <si>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</si>
  <si>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</si>
  <si>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</si>
  <si>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</si>
  <si>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</si>
  <si>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</si>
  <si>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</si>
  <si>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</si>
  <si>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</si>
  <si>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</si>
  <si>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</si>
  <si>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</si>
  <si>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</si>
  <si>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</si>
  <si>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</si>
  <si>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</si>
  <si>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</si>
  <si>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</si>
  <si>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</si>
  <si>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</si>
  <si>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</si>
  <si>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</si>
  <si>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</si>
  <si>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</si>
  <si>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</si>
  <si>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</si>
  <si>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</si>
  <si>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</si>
  <si>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</si>
  <si>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</si>
  <si>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</si>
  <si>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</si>
  <si>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</si>
  <si>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</si>
  <si>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</si>
  <si>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</si>
  <si>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</si>
  <si>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</si>
  <si>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</si>
  <si>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</si>
  <si>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</si>
  <si>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</si>
  <si>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</si>
  <si>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</si>
  <si>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</si>
  <si>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</si>
  <si>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</si>
  <si>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</si>
  <si>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</si>
  <si>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</si>
  <si>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</si>
  <si>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</si>
  <si>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</si>
  <si>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</si>
  <si>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</si>
  <si>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</si>
  <si>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</si>
  <si>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</si>
  <si>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</si>
  <si>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</si>
  <si>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</si>
  <si>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</si>
  <si>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</si>
  <si>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</si>
  <si>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</si>
  <si>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</si>
  <si>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</si>
  <si>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</si>
  <si>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</si>
  <si>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</si>
  <si>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</si>
  <si>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</si>
  <si>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</si>
  <si>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</si>
  <si>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</si>
  <si>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</si>
  <si>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</si>
  <si>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</si>
  <si>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</si>
  <si>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</si>
  <si>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</si>
  <si>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</si>
  <si>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</si>
  <si>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</si>
  <si>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</si>
  <si>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</si>
  <si>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</si>
  <si>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</si>
  <si>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</si>
  <si>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</si>
  <si>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</si>
  <si>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</si>
  <si>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</si>
  <si>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</si>
  <si>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</si>
  <si>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</si>
  <si>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</si>
  <si>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</si>
  <si>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</si>
  <si>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</si>
  <si>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</si>
  <si>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</si>
  <si>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</si>
  <si>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</si>
  <si>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</si>
  <si>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</si>
  <si>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</si>
  <si>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</si>
  <si>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</si>
  <si>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</si>
  <si>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</si>
  <si>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</si>
  <si>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</si>
  <si>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</si>
  <si>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</si>
  <si>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</si>
  <si>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</si>
  <si>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</si>
  <si>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</si>
  <si>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</si>
  <si>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</si>
  <si>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</si>
  <si>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</si>
  <si>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</si>
  <si>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</si>
  <si>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</si>
  <si>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</si>
  <si>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</si>
  <si>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</si>
  <si>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</si>
  <si>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</si>
  <si>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</si>
  <si>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</si>
  <si>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</si>
  <si>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</si>
  <si>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</si>
  <si>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</si>
  <si>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</si>
  <si>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</si>
  <si>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</si>
  <si>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</si>
  <si>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</si>
  <si>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</si>
  <si>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</si>
  <si>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</si>
  <si>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</si>
  <si>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</si>
  <si>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</si>
  <si>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</si>
  <si>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</si>
  <si>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</si>
  <si>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</si>
  <si>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</si>
  <si>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</si>
  <si>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</si>
  <si>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</si>
  <si>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</si>
  <si>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</si>
  <si>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</si>
  <si>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</si>
  <si>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</si>
  <si>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</si>
  <si>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</si>
  <si>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</si>
  <si>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</si>
  <si>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</si>
  <si>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</si>
  <si>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</si>
  <si>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</si>
  <si>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</si>
  <si>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</si>
  <si>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</si>
  <si>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</si>
  <si>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</si>
  <si>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</si>
  <si>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</si>
  <si>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</si>
  <si>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</si>
  <si>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</si>
  <si>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</si>
  <si>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</si>
  <si>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</si>
  <si>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</si>
  <si>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</si>
  <si>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</si>
  <si>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</si>
  <si>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</si>
  <si>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</si>
  <si>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</si>
  <si>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</si>
  <si>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</si>
  <si>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</si>
  <si>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</si>
  <si>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</si>
  <si>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</si>
  <si>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</si>
  <si>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</si>
  <si>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</si>
  <si>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</si>
  <si>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</si>
  <si>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</si>
  <si>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</si>
  <si>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</si>
  <si>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</si>
  <si>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</si>
  <si>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</si>
  <si>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</si>
  <si>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</si>
  <si>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</si>
  <si>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</si>
  <si>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</si>
  <si>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</si>
  <si>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</si>
  <si>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</si>
  <si>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</si>
  <si>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</si>
  <si>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</si>
  <si>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</si>
  <si>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</si>
  <si>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</si>
  <si>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</si>
  <si>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</si>
  <si>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</si>
  <si>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</si>
  <si>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</si>
  <si>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</si>
  <si>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</si>
  <si>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</si>
  <si>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</si>
  <si>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</si>
  <si>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</si>
  <si>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</si>
  <si>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</si>
  <si>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</si>
  <si>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</si>
  <si>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</si>
  <si>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</si>
  <si>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</si>
  <si>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</si>
  <si>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</si>
  <si>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</si>
  <si>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</si>
  <si>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</si>
  <si>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</si>
  <si>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</si>
  <si>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</si>
  <si>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</si>
  <si>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</si>
  <si>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</si>
  <si>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</si>
  <si>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</si>
  <si>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</si>
  <si>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</si>
  <si>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</si>
  <si>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</si>
  <si>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</si>
  <si>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</si>
  <si>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</si>
  <si>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</si>
  <si>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</si>
  <si>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</si>
  <si>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</si>
  <si>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</si>
  <si>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</si>
  <si>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</si>
  <si>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</si>
  <si>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</si>
  <si>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</si>
  <si>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</si>
  <si>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</si>
  <si>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</si>
  <si>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</si>
  <si>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</si>
  <si>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</si>
  <si>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</si>
  <si>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</si>
  <si>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</si>
  <si>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</si>
  <si>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</si>
  <si>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</si>
  <si>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</si>
  <si>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</si>
  <si>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</si>
  <si>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</si>
  <si>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</si>
  <si>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</si>
  <si>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</si>
  <si>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</si>
  <si>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</si>
  <si>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</si>
  <si>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</si>
  <si>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</si>
  <si>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</si>
  <si>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</si>
  <si>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</si>
  <si>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</si>
  <si>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</si>
  <si>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</si>
  <si>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</si>
  <si>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</si>
  <si>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</si>
  <si>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</si>
  <si>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</si>
  <si>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</si>
  <si>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</si>
  <si>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</si>
  <si>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</si>
  <si>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</si>
  <si>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</si>
  <si>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</si>
  <si>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</si>
  <si>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</si>
  <si>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</si>
  <si>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</si>
  <si>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</si>
  <si>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</si>
  <si>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</si>
  <si>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</si>
  <si>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</si>
  <si>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</si>
  <si>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</si>
  <si>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</si>
  <si>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</si>
  <si>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</si>
  <si>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</si>
  <si>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</si>
  <si>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</si>
  <si>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</si>
  <si>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</si>
  <si>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</si>
  <si>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</si>
  <si>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</si>
  <si>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</si>
  <si>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</si>
  <si>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</si>
  <si>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</si>
  <si>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</si>
  <si>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</si>
  <si>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</si>
  <si>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</si>
  <si>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</si>
  <si>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</si>
  <si>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</si>
  <si>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</si>
  <si>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</si>
  <si>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</si>
  <si>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</si>
  <si>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</si>
  <si>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</si>
  <si>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</si>
  <si>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</si>
  <si>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</si>
  <si>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</si>
  <si>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</si>
  <si>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</si>
  <si>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</si>
  <si>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</si>
  <si>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</si>
  <si>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</si>
  <si>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</si>
  <si>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</si>
  <si>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</si>
  <si>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</si>
  <si>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</si>
  <si>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</si>
  <si>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</si>
  <si>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</si>
  <si>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</si>
  <si>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</si>
  <si>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</si>
  <si>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</si>
  <si>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</si>
  <si>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</si>
  <si>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</si>
  <si>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</si>
  <si>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</si>
  <si>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</si>
  <si>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</si>
  <si>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</si>
  <si>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</si>
  <si>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</si>
  <si>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</si>
  <si>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</si>
  <si>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</si>
  <si>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</si>
  <si>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</si>
  <si>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</si>
  <si>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</si>
  <si>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</si>
  <si>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</si>
  <si>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</si>
  <si>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</si>
  <si>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</si>
  <si>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</si>
  <si>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</si>
  <si>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</si>
  <si>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</si>
  <si>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</si>
  <si>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</si>
  <si>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</si>
  <si>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</si>
  <si>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</si>
  <si>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</si>
  <si>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</si>
  <si>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</si>
  <si>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</si>
  <si>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</si>
  <si>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</si>
  <si>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</si>
  <si>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</si>
  <si>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</si>
  <si>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</si>
  <si>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</si>
  <si>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</si>
  <si>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</si>
  <si>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</si>
  <si>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</si>
  <si>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</si>
  <si>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</si>
  <si>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</si>
  <si>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</si>
  <si>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</si>
  <si>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</si>
  <si>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</si>
  <si>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</si>
  <si>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</si>
  <si>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</si>
  <si>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</si>
  <si>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</si>
  <si>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</si>
  <si>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</si>
  <si>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</si>
  <si>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</si>
  <si>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</si>
  <si>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</si>
  <si>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</si>
  <si>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</si>
  <si>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</si>
  <si>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</si>
  <si>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</si>
  <si>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</si>
  <si>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</si>
  <si>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</si>
  <si>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</si>
  <si>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</si>
  <si>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</si>
  <si>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</si>
  <si>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</si>
  <si>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</si>
  <si>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</si>
  <si>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</si>
  <si>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</si>
  <si>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</si>
  <si>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</si>
  <si>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</si>
  <si>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</si>
  <si>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</si>
  <si>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</si>
  <si>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</si>
  <si>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</si>
  <si>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</si>
  <si>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</si>
  <si>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</si>
  <si>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</si>
  <si>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</si>
  <si>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</si>
  <si>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</si>
  <si>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</si>
  <si>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</si>
  <si>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</si>
  <si>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</si>
  <si>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</si>
  <si>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</si>
  <si>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</si>
  <si>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</si>
  <si>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</si>
  <si>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</si>
  <si>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</si>
  <si>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</si>
  <si>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</si>
  <si>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</si>
  <si>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</si>
  <si>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</si>
  <si>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</si>
  <si>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</si>
  <si>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</si>
  <si>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</si>
  <si>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</si>
  <si>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</si>
  <si>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</si>
  <si>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</si>
  <si>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</si>
  <si>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</si>
  <si>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</si>
  <si>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</si>
  <si>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</si>
  <si>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</si>
  <si>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</si>
  <si>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</si>
  <si>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</si>
  <si>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</si>
  <si>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</si>
  <si>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</si>
  <si>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</si>
  <si>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</si>
  <si>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</si>
  <si>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</si>
  <si>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</si>
  <si>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</si>
  <si>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</si>
  <si>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</si>
  <si>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</si>
  <si>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</si>
  <si>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</si>
  <si>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</si>
  <si>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</si>
  <si>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</si>
  <si>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</si>
  <si>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</si>
  <si>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</si>
  <si>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</si>
  <si>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</si>
  <si>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</si>
  <si>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</si>
  <si>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</si>
  <si>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</si>
  <si>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</si>
  <si>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</si>
  <si>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</si>
  <si>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</si>
  <si>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</si>
  <si>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</si>
  <si>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</si>
  <si>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</si>
  <si>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</si>
  <si>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</si>
  <si>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</si>
  <si>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</si>
  <si>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</si>
  <si>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</si>
  <si>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</si>
  <si>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</si>
  <si>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</si>
  <si>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</si>
  <si>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</si>
  <si>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</si>
  <si>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</si>
  <si>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</si>
  <si>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</si>
  <si>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</si>
  <si>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</si>
  <si>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</si>
  <si>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</si>
  <si>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</si>
  <si>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</si>
  <si>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</si>
  <si>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</si>
  <si>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</si>
  <si>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</si>
  <si>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</si>
  <si>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</si>
  <si>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</si>
  <si>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</si>
  <si>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</si>
  <si>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</si>
  <si>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</si>
  <si>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</si>
  <si>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</si>
  <si>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</si>
  <si>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</si>
  <si>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</si>
  <si>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</si>
  <si>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</si>
  <si>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</si>
  <si>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</si>
  <si>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</si>
  <si>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</si>
  <si>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</si>
  <si>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</si>
  <si>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</si>
  <si>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</si>
  <si>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</si>
  <si>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</si>
  <si>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</si>
  <si>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</si>
  <si>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</si>
  <si>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</si>
  <si>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</si>
  <si>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</si>
  <si>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</si>
  <si>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</si>
  <si>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</si>
  <si>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</si>
  <si>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</si>
  <si>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</si>
  <si>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</si>
  <si>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</si>
  <si>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</si>
  <si>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</si>
  <si>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</si>
  <si>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</si>
  <si>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</si>
  <si>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</si>
  <si>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</si>
  <si>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</si>
  <si>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</si>
  <si>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</si>
  <si>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</si>
  <si>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</si>
  <si>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</si>
  <si>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</si>
  <si>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</si>
  <si>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</si>
  <si>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</si>
  <si>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</si>
  <si>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</si>
  <si>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</si>
  <si>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</si>
  <si>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</si>
  <si>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</si>
  <si>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</si>
  <si>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</si>
  <si>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</si>
  <si>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</si>
  <si>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</si>
  <si>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</si>
  <si>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</si>
  <si>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</si>
  <si>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</si>
  <si>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</si>
  <si>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</si>
  <si>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</si>
  <si>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</si>
  <si>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</si>
  <si>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</si>
  <si>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</si>
  <si>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</si>
  <si>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</si>
  <si>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</si>
  <si>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</si>
  <si>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</si>
  <si>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</si>
  <si>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</si>
  <si>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</si>
  <si>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</si>
  <si>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</si>
  <si>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</si>
  <si>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</si>
  <si>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</si>
  <si>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</si>
  <si>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</si>
  <si>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</si>
  <si>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</si>
  <si>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</si>
  <si>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</si>
  <si>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</si>
  <si>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</si>
  <si>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</si>
  <si>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</si>
  <si>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</si>
  <si>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</si>
  <si>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</si>
  <si>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</si>
  <si>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</si>
  <si>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</si>
  <si>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</si>
  <si>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</si>
  <si>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</si>
  <si>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</si>
  <si>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</si>
  <si>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</si>
  <si>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</si>
  <si>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</si>
  <si>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</si>
  <si>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</si>
  <si>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</si>
  <si>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</si>
  <si>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</si>
  <si>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</si>
  <si>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</si>
  <si>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</si>
  <si>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</si>
  <si>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</si>
  <si>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</si>
  <si>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</si>
  <si>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</si>
  <si>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</si>
  <si>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</si>
  <si>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</si>
  <si>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</si>
  <si>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</si>
  <si>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</si>
  <si>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</si>
  <si>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</si>
  <si>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</si>
  <si>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</si>
  <si>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</si>
  <si>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</si>
  <si>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</si>
  <si>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</si>
  <si>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</si>
  <si>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</si>
  <si>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</si>
  <si>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</si>
  <si>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</si>
  <si>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</si>
  <si>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</si>
  <si>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</si>
  <si>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</si>
  <si>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</si>
  <si>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</si>
  <si>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</si>
  <si>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</si>
  <si>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</si>
  <si>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</si>
  <si>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</si>
  <si>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</si>
  <si>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</si>
  <si>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</si>
  <si>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</si>
  <si>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</si>
  <si>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</si>
  <si>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</si>
  <si>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</si>
  <si>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</si>
  <si>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</si>
  <si>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</si>
  <si>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</si>
  <si>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</si>
  <si>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</si>
  <si>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</si>
  <si>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</si>
  <si>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</si>
  <si>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</si>
  <si>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</si>
  <si>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</si>
  <si>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</si>
  <si>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</si>
  <si>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</si>
  <si>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</si>
  <si>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</si>
  <si>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</si>
  <si>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</si>
  <si>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</si>
  <si>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</si>
  <si>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</si>
  <si>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</si>
  <si>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</si>
  <si>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</si>
  <si>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</si>
  <si>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</si>
  <si>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</si>
  <si>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</si>
  <si>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</si>
  <si>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</si>
  <si>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</si>
  <si>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</si>
  <si>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</si>
  <si>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</si>
  <si>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</si>
  <si>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</si>
  <si>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</si>
  <si>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</si>
  <si>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</si>
  <si>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</si>
  <si>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</si>
  <si>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</si>
  <si>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</si>
  <si>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</si>
  <si>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</si>
  <si>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</si>
  <si>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</si>
  <si>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</si>
  <si>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</si>
  <si>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</si>
  <si>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</si>
  <si>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</si>
  <si>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</si>
  <si>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</si>
  <si>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</si>
  <si>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</si>
  <si>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</si>
  <si>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</si>
  <si>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</si>
  <si>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</si>
  <si>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</si>
  <si>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</si>
  <si>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</si>
  <si>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</si>
  <si>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</si>
  <si>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</si>
  <si>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</si>
  <si>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</si>
  <si>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</si>
  <si>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</si>
  <si>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</si>
  <si>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</si>
  <si>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</si>
  <si>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</si>
  <si>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</si>
  <si>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</si>
  <si>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</si>
  <si>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</si>
  <si>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</si>
  <si>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</si>
  <si>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</si>
  <si>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</si>
  <si>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</si>
  <si>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</si>
  <si>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</si>
  <si>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</si>
  <si>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</si>
  <si>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</si>
  <si>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</si>
  <si>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</si>
  <si>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</si>
  <si>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</si>
  <si>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</si>
  <si>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</si>
  <si>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</si>
  <si>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</si>
  <si>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</si>
  <si>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</si>
  <si>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</si>
  <si>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</si>
  <si>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</si>
  <si>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</si>
  <si>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</si>
  <si>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</si>
  <si>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</si>
  <si>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</si>
  <si>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</si>
  <si>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</si>
  <si>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</si>
  <si>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</si>
  <si>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</si>
  <si>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</si>
  <si>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</si>
  <si>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</si>
  <si>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</si>
  <si>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</si>
  <si>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</si>
  <si>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</si>
  <si>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</si>
  <si>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</si>
  <si>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</si>
  <si>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</si>
  <si>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</si>
  <si>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</si>
  <si>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</si>
  <si>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</si>
  <si>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</si>
  <si>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</si>
  <si>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</si>
  <si>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</si>
  <si>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</si>
  <si>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</si>
  <si>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</si>
  <si>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</si>
  <si>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</si>
  <si>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</si>
  <si>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</si>
  <si>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</si>
  <si>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</si>
  <si>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</si>
  <si>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</si>
  <si>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</si>
  <si>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</si>
  <si>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</si>
  <si>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</si>
  <si>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</si>
  <si>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</si>
  <si>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</si>
  <si>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</si>
  <si>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</si>
  <si>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</si>
  <si>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</si>
  <si>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</si>
  <si>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</si>
  <si>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</si>
  <si>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</si>
  <si>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</si>
  <si>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</si>
  <si>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</si>
  <si>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</si>
  <si>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</si>
  <si>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</si>
  <si>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</si>
  <si>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</si>
  <si>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</si>
  <si>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</si>
  <si>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</si>
  <si>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</si>
  <si>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</si>
  <si>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</si>
  <si>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</si>
  <si>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</si>
  <si>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</si>
  <si>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</si>
  <si>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</si>
  <si>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</si>
  <si>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</si>
  <si>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</si>
  <si>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</si>
  <si>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</si>
  <si>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</si>
  <si>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</si>
  <si>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</si>
  <si>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</si>
  <si>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</si>
  <si>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</si>
  <si>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</si>
  <si>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</si>
  <si>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</si>
  <si>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</si>
  <si>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</si>
  <si>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</si>
  <si>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</si>
  <si>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</si>
  <si>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</si>
  <si>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</si>
  <si>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</si>
  <si>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</si>
  <si>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</si>
  <si>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</si>
  <si>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</si>
  <si>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</si>
  <si>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</si>
  <si>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</si>
  <si>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</si>
  <si>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</si>
  <si>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</si>
  <si>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</si>
  <si>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</si>
  <si>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</si>
  <si>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</si>
  <si>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</si>
  <si>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</si>
  <si>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</si>
  <si>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</si>
  <si>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</si>
  <si>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</si>
  <si>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</si>
  <si>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</si>
  <si>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</si>
  <si>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</si>
  <si>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</si>
  <si>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</si>
  <si>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</si>
  <si>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</si>
  <si>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</si>
  <si>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</si>
  <si>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</si>
  <si>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</si>
  <si>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</si>
  <si>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</si>
  <si>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</si>
  <si>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</si>
  <si>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</si>
  <si>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</si>
  <si>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</si>
  <si>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</si>
  <si>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</si>
  <si>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</si>
  <si>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</si>
  <si>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</si>
  <si>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</si>
  <si>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</si>
  <si>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</si>
  <si>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</si>
  <si>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</si>
  <si>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</si>
  <si>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</si>
  <si>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</si>
  <si>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</si>
  <si>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</si>
  <si>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</si>
  <si>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</si>
  <si>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</si>
  <si>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</si>
  <si>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</si>
  <si>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</si>
  <si>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</si>
  <si>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</si>
  <si>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</si>
  <si>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</si>
  <si>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</si>
  <si>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</si>
  <si>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</si>
  <si>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</si>
  <si>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</si>
  <si>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</si>
  <si>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</si>
  <si>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</si>
  <si>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</si>
  <si>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</si>
  <si>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</si>
  <si>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</si>
  <si>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</si>
  <si>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</si>
  <si>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</si>
  <si>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</si>
  <si>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</si>
  <si>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</si>
  <si>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</si>
  <si>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</si>
  <si>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</si>
  <si>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</si>
  <si>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</si>
  <si>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</si>
  <si>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</si>
  <si>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</si>
  <si>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</si>
  <si>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</si>
  <si>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</si>
  <si>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</si>
  <si>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</si>
  <si>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</si>
  <si>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</si>
  <si>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</si>
  <si>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</si>
  <si>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</si>
  <si>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</si>
  <si>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</si>
  <si>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</si>
  <si>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</si>
  <si>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</si>
  <si>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</si>
  <si>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</si>
  <si>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</si>
  <si>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</si>
  <si>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</si>
  <si>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</si>
  <si>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</si>
  <si>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</si>
  <si>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</si>
  <si>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</si>
  <si>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</si>
  <si>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</si>
  <si>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</si>
  <si>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</si>
  <si>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</si>
  <si>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</si>
  <si>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</si>
  <si>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</si>
  <si>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</si>
  <si>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</si>
  <si>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</si>
  <si>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</si>
  <si>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</si>
  <si>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</si>
  <si>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</si>
  <si>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</si>
  <si>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</si>
  <si>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</si>
  <si>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</si>
  <si>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</si>
  <si>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</si>
  <si>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</si>
  <si>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</si>
  <si>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</si>
  <si>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</si>
  <si>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</si>
  <si>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</si>
  <si>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</si>
  <si>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</si>
  <si>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</si>
  <si>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</si>
  <si>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</si>
  <si>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</si>
  <si>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</si>
  <si>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</si>
  <si>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</si>
  <si>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</si>
  <si>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</si>
  <si>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</si>
  <si>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</si>
  <si>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</si>
  <si>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</si>
  <si>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</si>
  <si>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</si>
  <si>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</si>
  <si>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</si>
  <si>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</si>
  <si>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</si>
  <si>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</si>
  <si>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</si>
  <si>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</si>
  <si>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</si>
  <si>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</si>
  <si>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</si>
  <si>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</si>
  <si>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</si>
  <si>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</si>
  <si>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</si>
  <si>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</si>
  <si>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</si>
  <si>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</si>
  <si>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</si>
  <si>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</si>
  <si>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</si>
  <si>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</si>
  <si>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</si>
  <si>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</si>
  <si>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</si>
  <si>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</si>
  <si>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</si>
  <si>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</si>
  <si>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</si>
  <si>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</si>
  <si>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</si>
  <si>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</si>
  <si>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</si>
  <si>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</si>
  <si>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</si>
  <si>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</si>
  <si>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</si>
  <si>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</si>
  <si>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</si>
  <si>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</si>
  <si>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</si>
  <si>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</si>
  <si>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</si>
  <si>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</si>
  <si>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</si>
  <si>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</si>
  <si>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</si>
  <si>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</si>
  <si>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</si>
  <si>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</si>
  <si>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</si>
  <si>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</si>
  <si>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</si>
  <si>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</si>
  <si>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</si>
  <si>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</si>
  <si>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</si>
  <si>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</si>
  <si>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</si>
  <si>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</si>
  <si>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</si>
  <si>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</si>
  <si>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</si>
  <si>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</si>
  <si>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</si>
  <si>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</si>
  <si>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</si>
  <si>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</si>
  <si>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</si>
  <si>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</si>
  <si>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</si>
  <si>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</si>
  <si>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</si>
  <si>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</si>
  <si>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</si>
  <si>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</si>
  <si>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</si>
  <si>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</si>
  <si>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</si>
  <si>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</si>
  <si>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</si>
  <si>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</si>
  <si>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</si>
  <si>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</si>
  <si>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</si>
  <si>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</si>
  <si>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</si>
  <si>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</si>
  <si>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</si>
  <si>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</si>
  <si>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</si>
  <si>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</si>
  <si>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</si>
  <si>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</si>
  <si>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</si>
  <si>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</si>
  <si>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</si>
  <si>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</si>
  <si>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</si>
  <si>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</si>
  <si>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</si>
  <si>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</si>
  <si>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</si>
  <si>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</si>
  <si>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</si>
  <si>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</si>
  <si>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</si>
  <si>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</si>
  <si>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</si>
  <si>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</si>
  <si>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</si>
  <si>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</si>
  <si>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</si>
  <si>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</si>
  <si>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</si>
  <si>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</si>
  <si>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</si>
  <si>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</si>
  <si>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</si>
  <si>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</si>
  <si>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</si>
  <si>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</si>
  <si>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</si>
  <si>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</si>
  <si>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</si>
  <si>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</si>
  <si>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</si>
  <si>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</si>
  <si>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</si>
  <si>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</si>
  <si>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</si>
  <si>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</si>
  <si>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</si>
  <si>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</si>
  <si>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</si>
  <si>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</si>
  <si>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</si>
  <si>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</si>
  <si>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</si>
  <si>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</si>
  <si>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</si>
  <si>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</si>
  <si>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</si>
  <si>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</si>
  <si>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</si>
  <si>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</si>
  <si>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</si>
  <si>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</si>
  <si>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</si>
  <si>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</si>
  <si>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</si>
  <si>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</si>
  <si>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</si>
  <si>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</si>
  <si>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</si>
  <si>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</si>
  <si>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</si>
  <si>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</si>
  <si>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</si>
  <si>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</si>
  <si>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</si>
  <si>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</si>
  <si>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</si>
  <si>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</si>
  <si>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</si>
  <si>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</si>
  <si>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</si>
  <si>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</si>
  <si>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</si>
  <si>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</si>
  <si>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</si>
  <si>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</si>
  <si>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</si>
  <si>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</si>
  <si>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</si>
  <si>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</si>
  <si>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</si>
  <si>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</si>
  <si>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</si>
  <si>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</si>
  <si>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</si>
  <si>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</si>
  <si>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</si>
  <si>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</si>
  <si>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</si>
  <si>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</si>
  <si>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</si>
  <si>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</si>
  <si>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</si>
  <si>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</si>
  <si>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</si>
  <si>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</si>
  <si>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</si>
  <si>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</si>
  <si>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</si>
  <si>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</si>
  <si>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</si>
  <si>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</si>
  <si>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</si>
  <si>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</si>
  <si>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</si>
  <si>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</si>
  <si>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</si>
  <si>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</si>
  <si>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</si>
  <si>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</si>
  <si>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</si>
  <si>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</si>
  <si>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</si>
  <si>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</si>
  <si>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</si>
  <si>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</si>
  <si>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</si>
  <si>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</si>
  <si>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</si>
  <si>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</si>
  <si>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</si>
  <si>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</si>
  <si>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</si>
  <si>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</si>
  <si>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</si>
  <si>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</si>
  <si>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</si>
  <si>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</si>
  <si>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</si>
  <si>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</si>
  <si>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</si>
  <si>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</si>
  <si>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</si>
  <si>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</si>
  <si>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</si>
  <si>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</si>
  <si>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</si>
  <si>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</si>
  <si>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</si>
  <si>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</si>
  <si>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</si>
  <si>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</si>
  <si>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</si>
  <si>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</si>
  <si>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</si>
  <si>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</si>
  <si>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</si>
  <si>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</si>
  <si>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</si>
  <si>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</si>
  <si>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</si>
  <si>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</si>
  <si>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</si>
  <si>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</si>
  <si>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</si>
  <si>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</si>
  <si>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</si>
  <si>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</si>
  <si>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</si>
  <si>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</si>
  <si>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</si>
  <si>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</si>
  <si>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</si>
  <si>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</si>
  <si>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</si>
  <si>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</si>
  <si>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</si>
  <si>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</si>
  <si>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</si>
  <si>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</si>
  <si>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</si>
  <si>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</si>
  <si>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</si>
  <si>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</si>
  <si>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</si>
  <si>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</si>
  <si>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</si>
  <si>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</si>
  <si>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</si>
  <si>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</si>
  <si>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</si>
  <si>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</si>
  <si>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</si>
  <si>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</si>
  <si>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</si>
  <si>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</si>
  <si>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</si>
  <si>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</si>
  <si>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</si>
  <si>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</si>
  <si>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</si>
  <si>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</si>
  <si>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</si>
  <si>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</si>
  <si>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</si>
  <si>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</si>
  <si>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</si>
  <si>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</si>
  <si>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</si>
  <si>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</si>
  <si>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</si>
  <si>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</si>
  <si>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</si>
  <si>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</si>
  <si>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</si>
  <si>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</si>
  <si>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</si>
  <si>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</si>
  <si>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</si>
  <si>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</si>
  <si>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</si>
  <si>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</si>
  <si>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</si>
  <si>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</si>
  <si>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</si>
  <si>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</si>
  <si>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</si>
  <si>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</si>
  <si>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</si>
  <si>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</si>
  <si>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</si>
  <si>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</si>
  <si>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</si>
  <si>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</si>
  <si>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</si>
  <si>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</si>
  <si>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</si>
  <si>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</si>
  <si>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</si>
  <si>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</si>
  <si>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</si>
  <si>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</si>
  <si>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</si>
  <si>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</si>
  <si>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</si>
  <si>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</si>
  <si>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</si>
  <si>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</si>
  <si>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</si>
  <si>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</si>
  <si>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</si>
  <si>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</si>
  <si>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</si>
  <si>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</si>
  <si>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</si>
  <si>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</si>
  <si>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</si>
  <si>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</si>
  <si>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</si>
  <si>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</si>
  <si>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</si>
  <si>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</si>
  <si>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</si>
  <si>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</si>
  <si>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</si>
  <si>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</si>
  <si>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</si>
  <si>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</si>
  <si>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</si>
  <si>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</si>
  <si>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</si>
  <si>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</si>
  <si>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</si>
  <si>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</si>
  <si>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</si>
  <si>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</si>
  <si>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</si>
  <si>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</si>
  <si>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</si>
  <si>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</si>
  <si>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</si>
  <si>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</si>
  <si>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</si>
  <si>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</si>
  <si>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</si>
  <si>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</si>
  <si>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</si>
  <si>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</si>
  <si>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</si>
  <si>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</si>
  <si>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</si>
  <si>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</si>
  <si>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</si>
  <si>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</si>
  <si>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</si>
  <si>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</si>
  <si>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</si>
  <si>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</si>
  <si>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</si>
  <si>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</si>
  <si>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</si>
  <si>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</si>
  <si>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</si>
  <si>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</si>
  <si>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</si>
  <si>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</si>
  <si>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</si>
  <si>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</si>
  <si>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</si>
  <si>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</si>
  <si>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</si>
  <si>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</si>
  <si>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</si>
  <si>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</si>
  <si>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</si>
  <si>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</si>
  <si>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</si>
  <si>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</si>
  <si>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</si>
  <si>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</si>
  <si>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</si>
  <si>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</si>
  <si>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</si>
  <si>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</si>
  <si>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</si>
  <si>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</si>
  <si>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</si>
  <si>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</si>
  <si>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</si>
  <si>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</si>
  <si>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</si>
  <si>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</si>
  <si>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</si>
  <si>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</si>
  <si>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</si>
  <si>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</si>
  <si>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</si>
  <si>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</si>
  <si>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</si>
  <si>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</si>
  <si>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</si>
  <si>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</si>
  <si>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</si>
  <si>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</si>
  <si>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</si>
  <si>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</si>
  <si>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</si>
  <si>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</si>
  <si>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</si>
  <si>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</si>
  <si>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</si>
  <si>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</si>
  <si>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</si>
  <si>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</si>
  <si>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</si>
  <si>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</si>
  <si>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</si>
  <si>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</si>
  <si>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</si>
  <si>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</si>
  <si>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</si>
  <si>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</si>
  <si>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</si>
  <si>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</si>
  <si>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</si>
  <si>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</si>
  <si>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</si>
  <si>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</si>
  <si>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</si>
  <si>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</si>
  <si>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</si>
  <si>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</si>
  <si>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</si>
  <si>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</si>
  <si>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</si>
  <si>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</si>
  <si>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</si>
  <si>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</si>
  <si>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</si>
  <si>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</si>
  <si>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</si>
  <si>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</si>
  <si>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</si>
  <si>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</si>
  <si>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</si>
  <si>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</si>
  <si>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</si>
  <si>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</si>
  <si>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</si>
  <si>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</si>
  <si>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</si>
  <si>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</si>
  <si>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</si>
  <si>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</si>
  <si>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</si>
  <si>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</si>
  <si>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</si>
  <si>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</si>
  <si>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</si>
  <si>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</si>
  <si>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</si>
  <si>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</si>
  <si>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</si>
  <si>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</si>
  <si>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</si>
  <si>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</si>
  <si>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</si>
  <si>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</si>
  <si>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</si>
  <si>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</si>
  <si>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</si>
  <si>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</si>
  <si>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</si>
  <si>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</si>
  <si>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</si>
  <si>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</si>
  <si>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</si>
  <si>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</si>
  <si>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</si>
  <si>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</si>
  <si>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</si>
  <si>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</si>
  <si>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</si>
  <si>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</si>
  <si>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</si>
  <si>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</si>
  <si>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</si>
  <si>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</si>
  <si>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</si>
  <si>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</si>
  <si>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</si>
  <si>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</si>
  <si>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</si>
  <si>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</si>
  <si>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</si>
  <si>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</si>
  <si>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</si>
  <si>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</si>
  <si>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</si>
  <si>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</si>
  <si>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</si>
  <si>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</si>
  <si>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</si>
  <si>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</si>
  <si>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</si>
  <si>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</si>
  <si>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</si>
  <si>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</si>
  <si>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</si>
  <si>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</si>
  <si>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</si>
  <si>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</si>
  <si>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</si>
  <si>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</si>
  <si>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</si>
  <si>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</si>
  <si>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</si>
  <si>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</si>
  <si>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</si>
  <si>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</si>
  <si>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</si>
  <si>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</si>
  <si>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</si>
  <si>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</si>
  <si>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</si>
  <si>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</si>
  <si>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</si>
  <si>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</si>
  <si>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</si>
  <si>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</si>
  <si>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</si>
  <si>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</si>
  <si>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</si>
  <si>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</si>
  <si>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</si>
  <si>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</si>
  <si>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</si>
  <si>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</si>
  <si>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</si>
  <si>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</si>
  <si>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</si>
  <si>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</si>
  <si>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</si>
  <si>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</si>
  <si>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</si>
  <si>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</si>
  <si>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</si>
  <si>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</si>
  <si>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</si>
  <si>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</si>
  <si>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</si>
  <si>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</si>
  <si>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</si>
  <si>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</si>
  <si>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</si>
  <si>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</si>
  <si>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</si>
  <si>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</si>
  <si>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</si>
  <si>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</si>
  <si>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</si>
  <si>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</si>
  <si>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</si>
  <si>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</si>
  <si>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</si>
  <si>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</si>
  <si>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</si>
  <si>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</si>
  <si>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</si>
  <si>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</si>
  <si>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</si>
  <si>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</si>
  <si>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</si>
  <si>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</si>
  <si>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</si>
  <si>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</si>
  <si>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</si>
  <si>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</si>
  <si>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</si>
  <si>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</si>
  <si>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</si>
  <si>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</si>
  <si>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</si>
  <si>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</si>
  <si>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</si>
  <si>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</si>
  <si>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</si>
  <si>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</si>
  <si>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</si>
  <si>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</si>
  <si>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</si>
  <si>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</si>
  <si>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</si>
  <si>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</si>
  <si>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</si>
  <si>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</si>
  <si>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</si>
  <si>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</si>
  <si>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</si>
  <si>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</si>
  <si>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</si>
  <si>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</si>
  <si>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</si>
  <si>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</si>
  <si>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</si>
  <si>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</si>
  <si>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</si>
  <si>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</si>
  <si>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</si>
  <si>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</si>
  <si>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</si>
  <si>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</si>
  <si>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</si>
  <si>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</si>
  <si>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</si>
  <si>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</si>
  <si>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</si>
  <si>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</si>
  <si>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</si>
  <si>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</si>
  <si>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</si>
  <si>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</si>
  <si>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</si>
  <si>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</si>
  <si>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</si>
  <si>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</si>
  <si>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</si>
  <si>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</si>
  <si>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</si>
  <si>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</si>
  <si>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</si>
  <si>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</si>
  <si>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</si>
  <si>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</si>
  <si>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</si>
  <si>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</si>
  <si>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</si>
  <si>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</si>
  <si>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</si>
  <si>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</si>
  <si>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</si>
  <si>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</si>
  <si>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</si>
  <si>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</si>
  <si>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</si>
  <si>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</si>
  <si>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</si>
  <si>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</si>
  <si>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</si>
  <si>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</si>
  <si>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</si>
  <si>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</si>
  <si>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</si>
  <si>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</si>
  <si>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</si>
  <si>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</si>
  <si>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</si>
  <si>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</si>
  <si>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</si>
  <si>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</si>
  <si>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</si>
  <si>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</si>
  <si>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</si>
  <si>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</si>
  <si>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</si>
  <si>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</si>
  <si>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</si>
  <si>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</si>
  <si>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</si>
  <si>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</si>
  <si>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</si>
  <si>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</si>
  <si>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</si>
  <si>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</si>
  <si>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</si>
  <si>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</si>
  <si>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</si>
  <si>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</si>
  <si>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</si>
  <si>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</si>
  <si>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</si>
  <si>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</si>
  <si>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</si>
  <si>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</si>
  <si>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</si>
  <si>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</si>
  <si>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</si>
  <si>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</si>
  <si>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</si>
  <si>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</si>
  <si>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</si>
  <si>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</si>
  <si>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</si>
  <si>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</si>
  <si>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</si>
  <si>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</si>
  <si>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</si>
  <si>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</si>
  <si>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</si>
  <si>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</si>
  <si>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</si>
  <si>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</si>
  <si>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</si>
  <si>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</si>
  <si>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</si>
  <si>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</si>
  <si>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</si>
  <si>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</si>
  <si>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</si>
  <si>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</si>
  <si>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</si>
  <si>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</si>
  <si>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</si>
  <si>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</si>
  <si>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</si>
  <si>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</si>
  <si>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</si>
  <si>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</si>
  <si>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</si>
  <si>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</si>
  <si>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</si>
  <si>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</si>
  <si>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</si>
  <si>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</si>
  <si>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</si>
  <si>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</si>
  <si>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</si>
  <si>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</si>
  <si>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</si>
  <si>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</si>
  <si>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</si>
  <si>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</si>
  <si>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</si>
  <si>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</si>
  <si>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</si>
  <si>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</si>
  <si>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</si>
  <si>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</si>
  <si>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</si>
  <si>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</si>
  <si>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</si>
  <si>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</si>
  <si>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</si>
  <si>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</si>
  <si>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</si>
  <si>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</si>
  <si>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</si>
  <si>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</si>
  <si>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</si>
  <si>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</si>
  <si>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</si>
  <si>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</si>
  <si>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</si>
  <si>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</si>
  <si>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</si>
  <si>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</si>
  <si>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</si>
  <si>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</si>
  <si>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</si>
  <si>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</si>
  <si>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</si>
  <si>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</si>
  <si>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</si>
  <si>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</si>
  <si>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</si>
  <si>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</si>
  <si>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</si>
  <si>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</si>
  <si>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</si>
  <si>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</si>
  <si>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</si>
  <si>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</si>
  <si>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</si>
  <si>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</si>
  <si>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</si>
  <si>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</si>
  <si>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</si>
  <si>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</si>
  <si>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</si>
  <si>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</si>
  <si>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</si>
  <si>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</si>
  <si>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</si>
  <si>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</si>
  <si>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</si>
  <si>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</si>
  <si>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</si>
  <si>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</si>
  <si>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</si>
  <si>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</si>
  <si>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</si>
  <si>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</si>
  <si>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</si>
  <si>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</si>
  <si>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</si>
  <si>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</si>
  <si>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</si>
  <si>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</si>
  <si>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</si>
  <si>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</si>
  <si>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</si>
  <si>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</si>
  <si>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</si>
  <si>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</si>
  <si>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</si>
  <si>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</si>
  <si>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</si>
  <si>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</si>
  <si>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</si>
  <si>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</si>
  <si>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</si>
  <si>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</si>
  <si>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</si>
  <si>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</si>
  <si>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</si>
  <si>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</si>
  <si>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</si>
  <si>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</si>
  <si>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</si>
  <si>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</si>
  <si>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</si>
  <si>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</si>
  <si>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</si>
  <si>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</si>
  <si>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</si>
  <si>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</si>
  <si>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</si>
  <si>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</si>
  <si>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</si>
  <si>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</si>
  <si>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</si>
  <si>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</si>
  <si>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</si>
  <si>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</si>
  <si>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</si>
  <si>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</si>
  <si>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</si>
  <si>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</si>
  <si>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</si>
  <si>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</si>
  <si>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</si>
  <si>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</si>
  <si>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</si>
  <si>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</si>
  <si>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</si>
  <si>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</si>
  <si>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</si>
  <si>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</si>
  <si>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</si>
  <si>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</si>
  <si>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</si>
  <si>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</si>
  <si>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</si>
  <si>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</si>
  <si>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</si>
  <si>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</si>
  <si>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</si>
  <si>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</si>
  <si>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</si>
  <si>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</si>
  <si>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</si>
  <si>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</si>
  <si>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</si>
  <si>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</si>
  <si>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</si>
  <si>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</si>
  <si>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</si>
  <si>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</si>
  <si>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</si>
  <si>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</si>
  <si>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</si>
  <si>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</si>
  <si>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</si>
  <si>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</si>
  <si>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</si>
  <si>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</si>
  <si>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</si>
  <si>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</si>
  <si>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</si>
  <si>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</si>
  <si>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</si>
  <si>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</si>
  <si>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</si>
  <si>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</si>
  <si>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</si>
  <si>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</si>
  <si>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</si>
  <si>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</si>
  <si>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</si>
  <si>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</si>
  <si>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</si>
  <si>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</si>
  <si>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</si>
  <si>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</si>
  <si>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</si>
  <si>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</si>
  <si>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</si>
  <si>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</si>
  <si>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</si>
  <si>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</si>
  <si>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</si>
  <si>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</si>
  <si>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</si>
  <si>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</si>
  <si>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</si>
  <si>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</si>
  <si>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</si>
  <si>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</si>
  <si>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</si>
  <si>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</si>
  <si>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</si>
  <si>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</si>
  <si>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</si>
  <si>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</si>
  <si>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</si>
  <si>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</si>
  <si>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</si>
  <si>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</si>
  <si>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</si>
  <si>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</si>
  <si>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</si>
  <si>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</si>
  <si>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</si>
  <si>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</si>
  <si>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</si>
  <si>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</si>
  <si>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</si>
  <si>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</si>
  <si>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</si>
  <si>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</si>
  <si>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</si>
  <si>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</si>
  <si>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</si>
  <si>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</si>
  <si>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</si>
  <si>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</si>
  <si>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</si>
  <si>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</si>
  <si>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</si>
  <si>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</si>
  <si>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</si>
  <si>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</si>
  <si>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</si>
  <si>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</si>
  <si>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</si>
  <si>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</si>
  <si>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</si>
  <si>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</si>
  <si>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</si>
  <si>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</si>
  <si>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</si>
  <si>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</si>
  <si>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</si>
  <si>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</si>
  <si>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</si>
  <si>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</si>
  <si>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</si>
  <si>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</si>
  <si>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</si>
  <si>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</si>
  <si>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</si>
  <si>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</si>
  <si>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</si>
  <si>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</si>
  <si>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</si>
  <si>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</si>
  <si>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</si>
  <si>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</si>
  <si>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</si>
  <si>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</si>
  <si>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</si>
  <si>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</si>
  <si>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</si>
  <si>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</si>
  <si>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</si>
  <si>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</si>
  <si>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</si>
  <si>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</si>
  <si>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</si>
  <si>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</si>
  <si>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</si>
  <si>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</si>
  <si>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</si>
  <si>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</si>
  <si>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</si>
  <si>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</si>
  <si>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</si>
  <si>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</si>
  <si>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</si>
  <si>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</si>
  <si>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</si>
  <si>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</si>
  <si>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</si>
  <si>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</si>
  <si>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</si>
  <si>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</si>
  <si>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</si>
  <si>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</si>
  <si>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</si>
  <si>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</si>
  <si>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</si>
  <si>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</si>
  <si>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</si>
  <si>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</si>
  <si>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</si>
  <si>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</si>
  <si>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</si>
  <si>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</si>
  <si>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</si>
  <si>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</si>
  <si>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</si>
  <si>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</si>
  <si>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</si>
  <si>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</si>
  <si>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</si>
  <si>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</si>
  <si>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</si>
  <si>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</si>
  <si>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</si>
  <si>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</si>
  <si>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</si>
  <si>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</si>
  <si>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</si>
  <si>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</si>
  <si>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</si>
  <si>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</si>
  <si>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</si>
  <si>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</si>
  <si>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</si>
  <si>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</si>
  <si>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</si>
  <si>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</si>
  <si>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</si>
  <si>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</si>
  <si>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</si>
  <si>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</si>
  <si>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</si>
  <si>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</si>
  <si>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</si>
  <si>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</si>
  <si>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</si>
  <si>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</si>
  <si>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</si>
  <si>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</si>
  <si>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</si>
  <si>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</si>
  <si>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</si>
  <si>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</si>
  <si>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</si>
  <si>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</si>
  <si>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</si>
  <si>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</si>
  <si>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</si>
  <si>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</si>
  <si>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</si>
  <si>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</si>
  <si>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</si>
  <si>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</si>
  <si>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</si>
  <si>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</si>
  <si>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</si>
  <si>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</si>
  <si>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</si>
  <si>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</si>
  <si>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</si>
  <si>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</si>
  <si>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</si>
  <si>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</si>
  <si>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</si>
  <si>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</si>
  <si>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</si>
  <si>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</si>
  <si>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</si>
  <si>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</si>
  <si>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</si>
  <si>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</si>
  <si>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</si>
  <si>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</si>
  <si>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</si>
  <si>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</si>
  <si>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</si>
  <si>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</si>
  <si>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</si>
  <si>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</si>
  <si>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</si>
  <si>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</si>
  <si>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</si>
  <si>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</si>
  <si>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</si>
  <si>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</si>
  <si>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</si>
  <si>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</si>
  <si>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</si>
  <si>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</si>
  <si>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</si>
  <si>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</si>
  <si>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</si>
  <si>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</si>
  <si>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</si>
  <si>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</si>
  <si>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</si>
  <si>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</si>
  <si>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</si>
  <si>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</si>
  <si>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</si>
  <si>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</si>
  <si>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</si>
  <si>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</si>
  <si>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</si>
  <si>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</si>
  <si>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</si>
  <si>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</si>
  <si>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</si>
  <si>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</si>
  <si>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</si>
  <si>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</si>
  <si>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</si>
  <si>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</si>
  <si>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</si>
  <si>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</si>
  <si>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</si>
  <si>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</si>
  <si>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</si>
  <si>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</si>
  <si>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</si>
  <si>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</si>
  <si>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</si>
  <si>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</si>
  <si>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</si>
  <si>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</si>
  <si>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</si>
  <si>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</si>
  <si>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</si>
  <si>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</si>
  <si>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</si>
  <si>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</si>
  <si>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</si>
  <si>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</si>
  <si>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</si>
  <si>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</si>
  <si>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</si>
  <si>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</si>
  <si>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</si>
  <si>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</si>
  <si>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</si>
  <si>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</si>
  <si>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</si>
  <si>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</si>
  <si>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</si>
  <si>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</si>
  <si>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</si>
  <si>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</si>
  <si>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</si>
  <si>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</si>
  <si>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</si>
  <si>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</si>
  <si>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</si>
  <si>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</si>
  <si>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</si>
  <si>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</si>
  <si>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</si>
  <si>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</si>
  <si>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</si>
  <si>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</si>
  <si>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</si>
  <si>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</si>
  <si>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</si>
  <si>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</si>
  <si>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</si>
  <si>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</si>
  <si>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</si>
  <si>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</si>
  <si>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</si>
  <si>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</si>
  <si>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</si>
  <si>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</si>
  <si>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</si>
  <si>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</si>
  <si>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</si>
  <si>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</si>
  <si>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</si>
  <si>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</si>
  <si>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</si>
  <si>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</si>
  <si>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</si>
  <si>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</si>
  <si>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</si>
  <si>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</si>
  <si>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</si>
  <si>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</si>
  <si>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</si>
  <si>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</si>
  <si>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</si>
  <si>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</si>
  <si>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</si>
  <si>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</si>
  <si>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</si>
  <si>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</si>
  <si>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</si>
  <si>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</si>
  <si>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</si>
  <si>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</si>
  <si>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</si>
  <si>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</si>
  <si>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</si>
  <si>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</si>
  <si>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</si>
  <si>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</si>
  <si>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</si>
  <si>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</si>
  <si>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</si>
  <si>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</si>
  <si>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</si>
  <si>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</si>
  <si>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</si>
  <si>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</si>
  <si>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</si>
  <si>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</si>
  <si>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</si>
  <si>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</si>
  <si>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</si>
  <si>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</si>
  <si>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</si>
  <si>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</si>
  <si>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</si>
  <si>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</si>
  <si>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</si>
  <si>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</si>
  <si>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</si>
  <si>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</si>
  <si>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</si>
  <si>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</si>
  <si>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</si>
  <si>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</si>
  <si>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</si>
  <si>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</si>
  <si>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</si>
  <si>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</si>
  <si>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</si>
  <si>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</si>
  <si>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</si>
  <si>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</si>
  <si>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</si>
  <si>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</si>
  <si>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</si>
  <si>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</si>
  <si>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</si>
  <si>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</si>
  <si>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</si>
  <si>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</si>
  <si>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</si>
  <si>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</si>
  <si>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</si>
  <si>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</si>
  <si>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</si>
  <si>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</si>
  <si>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</si>
  <si>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</si>
  <si>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</si>
  <si>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</si>
  <si>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</si>
  <si>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</si>
  <si>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</si>
  <si>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</si>
  <si>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</si>
  <si>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</si>
  <si>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</si>
  <si>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</si>
  <si>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</si>
  <si>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</si>
  <si>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</si>
  <si>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</si>
  <si>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</si>
  <si>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</si>
  <si>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</si>
  <si>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</si>
  <si>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</si>
  <si>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</si>
  <si>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</si>
  <si>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</si>
  <si>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</si>
  <si>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</si>
  <si>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</si>
  <si>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</si>
  <si>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</si>
  <si>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</si>
  <si>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</si>
  <si>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</si>
  <si>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</si>
  <si>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</si>
  <si>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</si>
  <si>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</si>
  <si>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</si>
  <si>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</si>
  <si>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</si>
  <si>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</si>
  <si>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</si>
  <si>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</si>
  <si>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</si>
  <si>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</si>
  <si>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</si>
  <si>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</si>
  <si>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</si>
  <si>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</si>
  <si>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</si>
  <si>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</si>
  <si>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</si>
  <si>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</si>
  <si>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</si>
  <si>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</si>
  <si>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</si>
  <si>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</si>
  <si>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</si>
  <si>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</si>
  <si>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</si>
  <si>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</si>
  <si>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</si>
  <si>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</si>
  <si>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</si>
  <si>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</si>
  <si>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</si>
  <si>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</si>
  <si>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</si>
  <si>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</si>
  <si>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</si>
  <si>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</si>
  <si>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</si>
  <si>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</si>
  <si>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</si>
  <si>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</si>
  <si>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</si>
  <si>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</si>
  <si>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</si>
  <si>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</si>
  <si>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</si>
  <si>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</si>
  <si>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</si>
  <si>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</si>
  <si>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</si>
  <si>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</si>
  <si>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</si>
  <si>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</si>
  <si>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</si>
  <si>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</si>
  <si>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</si>
  <si>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</si>
  <si>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</si>
  <si>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</si>
  <si>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</si>
  <si>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</si>
  <si>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</si>
  <si>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</si>
  <si>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</si>
  <si>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</si>
  <si>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</si>
  <si>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</si>
  <si>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</si>
  <si>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</si>
  <si>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</si>
  <si>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</si>
  <si>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</si>
  <si>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</si>
  <si>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</si>
  <si>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</si>
  <si>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</si>
  <si>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</si>
  <si>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</si>
  <si>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</si>
  <si>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</si>
  <si>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</si>
  <si>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</si>
  <si>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</si>
  <si>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</si>
  <si>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</si>
  <si>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</si>
  <si>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</si>
  <si>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</si>
  <si>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</si>
  <si>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</si>
  <si>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</si>
  <si>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</si>
  <si>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</si>
  <si>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</si>
  <si>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</si>
  <si>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</si>
  <si>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</si>
  <si>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</si>
  <si>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</si>
  <si>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</si>
  <si>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</si>
  <si>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</si>
  <si>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</si>
  <si>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</si>
  <si>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</si>
  <si>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</si>
  <si>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</si>
  <si>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</si>
  <si>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</si>
  <si>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</si>
  <si>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</si>
  <si>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</si>
  <si>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</si>
  <si>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</si>
  <si>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</si>
  <si>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</si>
  <si>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</si>
  <si>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</si>
  <si>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</si>
  <si>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</si>
  <si>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</si>
  <si>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</si>
  <si>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</si>
  <si>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</si>
  <si>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</si>
  <si>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</si>
  <si>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</si>
  <si>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</si>
  <si>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</si>
  <si>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</si>
  <si>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</si>
  <si>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</si>
  <si>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</si>
  <si>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</si>
  <si>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</si>
  <si>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</si>
  <si>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</si>
  <si>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</si>
  <si>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</si>
  <si>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</si>
  <si>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</si>
  <si>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</si>
  <si>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</si>
  <si>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</si>
  <si>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</si>
  <si>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</si>
  <si>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</si>
  <si>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</si>
  <si>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</si>
  <si>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</si>
  <si>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</si>
  <si>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</si>
  <si>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</si>
  <si>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</si>
  <si>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</si>
  <si>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</si>
  <si>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</si>
  <si>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</si>
  <si>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</si>
  <si>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</si>
  <si>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</si>
  <si>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</si>
  <si>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</si>
  <si>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</si>
  <si>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</si>
  <si>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</si>
  <si>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</si>
  <si>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</si>
  <si>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</si>
  <si>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</si>
  <si>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</si>
  <si>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</si>
  <si>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</si>
  <si>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</si>
  <si>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</si>
  <si>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</si>
  <si>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</si>
  <si>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</si>
  <si>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</si>
  <si>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</si>
  <si>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</si>
  <si>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</si>
  <si>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</si>
  <si>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</si>
  <si>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</si>
  <si>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</si>
  <si>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</si>
  <si>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</si>
  <si>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</si>
  <si>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</si>
  <si>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</si>
  <si>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</si>
  <si>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</si>
  <si>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</si>
  <si>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</si>
  <si>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</si>
  <si>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</si>
  <si>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</si>
  <si>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</si>
  <si>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</si>
  <si>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</si>
  <si>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</si>
  <si>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</si>
  <si>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</si>
  <si>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</si>
  <si>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</si>
  <si>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</si>
  <si>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</si>
  <si>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</si>
  <si>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</si>
  <si>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</si>
  <si>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</si>
  <si>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</si>
  <si>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</si>
  <si>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</si>
  <si>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</si>
  <si>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</si>
  <si>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</si>
  <si>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</si>
  <si>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</si>
  <si>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</si>
  <si>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</si>
  <si>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</si>
  <si>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</si>
  <si>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</si>
  <si>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</si>
  <si>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</si>
  <si>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</si>
  <si>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</si>
  <si>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</si>
  <si>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</si>
  <si>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</si>
  <si>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</si>
  <si>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</si>
  <si>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</si>
  <si>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</si>
  <si>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</si>
  <si>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</si>
  <si>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</si>
  <si>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</si>
  <si>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</si>
  <si>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</si>
  <si>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</si>
  <si>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</si>
  <si>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</si>
  <si>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</si>
  <si>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</si>
  <si>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</si>
  <si>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</si>
  <si>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</si>
  <si>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</si>
  <si>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</si>
  <si>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</si>
  <si>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</si>
  <si>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</si>
  <si>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</si>
  <si>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</si>
  <si>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</si>
  <si>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</si>
  <si>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</si>
  <si>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</si>
  <si>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</si>
  <si>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</si>
  <si>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</si>
  <si>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</si>
  <si>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</si>
  <si>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</si>
  <si>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</si>
  <si>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</si>
  <si>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</si>
  <si>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</si>
  <si>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</si>
  <si>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</si>
  <si>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</si>
  <si>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</si>
  <si>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</si>
  <si>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</si>
  <si>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</si>
  <si>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</si>
  <si>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</si>
  <si>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</si>
  <si>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</si>
  <si>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</si>
  <si>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</si>
  <si>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</si>
  <si>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</si>
  <si>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</si>
  <si>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</si>
  <si>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</si>
  <si>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</si>
  <si>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</si>
  <si>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</si>
  <si>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</si>
  <si>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</si>
  <si>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</si>
  <si>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</si>
  <si>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</si>
  <si>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</si>
  <si>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</si>
  <si>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</si>
  <si>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</si>
  <si>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</si>
  <si>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</si>
  <si>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</si>
  <si>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</si>
  <si>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</si>
  <si>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</si>
  <si>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</si>
  <si>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</si>
  <si>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</si>
  <si>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</si>
  <si>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</si>
  <si>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</si>
  <si>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</si>
  <si>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</si>
  <si>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</si>
  <si>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</si>
  <si>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</si>
  <si>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</si>
  <si>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</si>
  <si>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</si>
  <si>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</si>
  <si>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</si>
  <si>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</si>
  <si>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</si>
  <si>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</si>
  <si>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</si>
  <si>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</si>
  <si>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</si>
  <si>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</si>
  <si>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</si>
  <si>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</si>
  <si>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</si>
  <si>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</si>
  <si>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</si>
  <si>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</si>
  <si>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</si>
  <si>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</si>
  <si>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</si>
  <si>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</si>
  <si>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</si>
  <si>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</si>
  <si>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</si>
  <si>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</si>
  <si>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</si>
  <si>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</si>
  <si>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</si>
  <si>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</si>
  <si>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</si>
  <si>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</si>
  <si>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</si>
  <si>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</si>
  <si>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</si>
  <si>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</si>
  <si>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</si>
  <si>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</si>
  <si>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</si>
  <si>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</si>
  <si>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</si>
  <si>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</si>
  <si>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</si>
  <si>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</si>
  <si>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</si>
  <si>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</si>
  <si>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</si>
  <si>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</si>
  <si>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</si>
  <si>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</si>
  <si>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</si>
  <si>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</si>
  <si>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</si>
  <si>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</si>
  <si>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</si>
  <si>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</si>
  <si>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</si>
  <si>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</si>
  <si>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</si>
  <si>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</si>
  <si>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</si>
  <si>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</si>
  <si>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</si>
  <si>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</si>
  <si>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</si>
  <si>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</si>
  <si>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</si>
  <si>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</si>
  <si>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</si>
  <si>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</si>
  <si>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</si>
  <si>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</si>
  <si>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</si>
  <si>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</si>
  <si>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</si>
  <si>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</si>
  <si>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</si>
  <si>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</si>
  <si>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</si>
  <si>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</si>
  <si>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</si>
  <si>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</si>
  <si>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</si>
  <si>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</si>
  <si>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</si>
  <si>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</si>
  <si>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</si>
  <si>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</si>
  <si>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</si>
  <si>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</si>
  <si>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</si>
  <si>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</si>
  <si>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</si>
  <si>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</si>
  <si>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</si>
  <si>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</si>
  <si>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</si>
  <si>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</si>
  <si>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</si>
  <si>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</si>
  <si>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</si>
  <si>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</si>
  <si>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</si>
  <si>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</si>
  <si>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</si>
  <si>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</si>
  <si>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</si>
  <si>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</si>
  <si>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</si>
  <si>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</si>
  <si>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</si>
  <si>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</si>
  <si>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</si>
  <si>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</si>
  <si>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</si>
  <si>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</si>
  <si>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</si>
  <si>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</si>
  <si>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</si>
  <si>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</si>
  <si>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</si>
  <si>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</si>
  <si>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</si>
  <si>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</si>
  <si>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</si>
  <si>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</si>
  <si>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</si>
  <si>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</si>
  <si>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</si>
  <si>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</si>
  <si>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</si>
  <si>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</si>
  <si>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</si>
  <si>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</si>
  <si>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</si>
  <si>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</si>
  <si>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</si>
  <si>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</si>
  <si>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</si>
  <si>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</si>
  <si>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</si>
  <si>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</si>
  <si>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</si>
  <si>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</si>
  <si>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</si>
  <si>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</si>
  <si>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</si>
  <si>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</si>
  <si>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</si>
  <si>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</si>
  <si>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</si>
  <si>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</si>
  <si>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</si>
  <si>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</si>
  <si>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</si>
  <si>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</si>
  <si>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</si>
  <si>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</si>
  <si>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</si>
  <si>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</si>
  <si>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</si>
  <si>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</si>
  <si>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</si>
  <si>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</si>
  <si>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</si>
  <si>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</si>
  <si>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</si>
  <si>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</si>
  <si>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</si>
  <si>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</si>
  <si>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</si>
  <si>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</si>
  <si>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</si>
  <si>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</si>
  <si>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</si>
  <si>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</si>
  <si>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</si>
  <si>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</si>
  <si>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</si>
  <si>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</si>
  <si>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</si>
  <si>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</si>
  <si>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</si>
  <si>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</si>
  <si>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</si>
  <si>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</si>
  <si>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</si>
  <si>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</si>
  <si>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</si>
  <si>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</si>
  <si>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</si>
  <si>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</si>
  <si>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</si>
  <si>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</si>
  <si>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</si>
  <si>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</si>
  <si>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</si>
  <si>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</si>
  <si>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</si>
  <si>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</si>
  <si>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</si>
  <si>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</si>
  <si>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</si>
  <si>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</si>
  <si>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</si>
  <si>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</si>
  <si>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</si>
  <si>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</si>
  <si>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</si>
  <si>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</si>
  <si>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</si>
  <si>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</si>
  <si>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</si>
  <si>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</si>
  <si>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</si>
  <si>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</si>
  <si>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</si>
  <si>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</si>
  <si>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</si>
  <si>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</si>
  <si>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</si>
  <si>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</si>
  <si>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</si>
  <si>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</si>
  <si>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</si>
  <si>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</si>
  <si>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</si>
  <si>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</si>
  <si>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</si>
  <si>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</si>
  <si>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</si>
  <si>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</si>
  <si>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</si>
  <si>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</si>
  <si>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</si>
  <si>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</si>
  <si>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</si>
  <si>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</si>
  <si>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</si>
  <si>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</si>
  <si>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</si>
  <si>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</si>
  <si>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</si>
  <si>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</si>
  <si>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</si>
  <si>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</si>
  <si>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</si>
  <si>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</si>
  <si>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</si>
  <si>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</si>
  <si>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</si>
  <si>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</si>
  <si>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</si>
  <si>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</si>
  <si>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</si>
  <si>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</si>
  <si>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</si>
  <si>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</si>
  <si>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</si>
  <si>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</si>
  <si>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</si>
  <si>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</si>
  <si>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</si>
  <si>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</si>
  <si>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</si>
  <si>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</si>
  <si>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</si>
  <si>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</si>
  <si>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</si>
  <si>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</si>
  <si>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</si>
  <si>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</si>
  <si>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</si>
  <si>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</si>
  <si>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</si>
  <si>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</si>
  <si>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</si>
  <si>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</si>
  <si>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</si>
  <si>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</si>
  <si>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</si>
  <si>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</si>
  <si>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</si>
  <si>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</si>
  <si>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</si>
  <si>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</si>
  <si>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</si>
  <si>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</si>
  <si>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</si>
  <si>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</si>
  <si>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</si>
  <si>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</si>
  <si>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</si>
  <si>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</si>
  <si>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</si>
  <si>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</si>
  <si>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</si>
  <si>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</si>
  <si>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</si>
  <si>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</si>
  <si>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</si>
  <si>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</si>
  <si>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</si>
  <si>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</si>
  <si>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</si>
  <si>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</si>
  <si>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</si>
  <si>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</si>
  <si>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</si>
  <si>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</si>
  <si>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</si>
  <si>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</si>
  <si>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</si>
  <si>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</si>
  <si>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</si>
  <si>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</si>
  <si>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</si>
  <si>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</si>
  <si>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</si>
  <si>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</si>
  <si>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</si>
  <si>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</si>
  <si>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</si>
  <si>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</si>
  <si>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</si>
  <si>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</si>
  <si>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</si>
  <si>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</si>
  <si>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</si>
  <si>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</si>
  <si>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</si>
  <si>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</si>
  <si>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</si>
  <si>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</si>
  <si>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</si>
  <si>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</si>
  <si>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</si>
  <si>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</si>
  <si>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</si>
  <si>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</si>
  <si>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</si>
  <si>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</si>
  <si>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</si>
  <si>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</si>
  <si>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</si>
  <si>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</si>
  <si>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</si>
  <si>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</si>
  <si>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</si>
  <si>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</si>
  <si>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</si>
  <si>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</si>
  <si>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</si>
  <si>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</si>
  <si>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</si>
  <si>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</si>
  <si>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</si>
  <si>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</si>
  <si>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</si>
  <si>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</si>
  <si>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</si>
  <si>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</si>
  <si>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</si>
  <si>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</si>
  <si>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</si>
  <si>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</si>
  <si>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</si>
  <si>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</si>
  <si>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</si>
  <si>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</si>
  <si>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</si>
  <si>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</si>
  <si>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</si>
  <si>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</si>
  <si>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</si>
  <si>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</si>
  <si>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</si>
  <si>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</si>
  <si>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</si>
  <si>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</si>
  <si>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</si>
  <si>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</si>
  <si>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</si>
  <si>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</si>
  <si>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</si>
  <si>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</si>
  <si>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</si>
  <si>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</si>
  <si>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</si>
  <si>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</si>
  <si>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</si>
  <si>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</si>
  <si>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</si>
  <si>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</si>
  <si>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</si>
  <si>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</si>
  <si>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</si>
  <si>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</si>
  <si>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</si>
  <si>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</si>
  <si>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</si>
  <si>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</si>
  <si>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</si>
  <si>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</si>
  <si>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</si>
  <si>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</si>
  <si>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</si>
  <si>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</si>
  <si>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</si>
  <si>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</si>
  <si>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</si>
  <si>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</si>
  <si>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</si>
  <si>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</si>
  <si>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</si>
  <si>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</si>
  <si>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</si>
  <si>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</si>
  <si>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</si>
  <si>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</si>
  <si>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</si>
  <si>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</si>
  <si>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</si>
  <si>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</si>
  <si>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</si>
  <si>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</si>
  <si>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</si>
  <si>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</si>
  <si>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</si>
  <si>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</si>
  <si>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</si>
  <si>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</si>
  <si>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</si>
  <si>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</si>
  <si>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</si>
  <si>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</si>
  <si>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</si>
  <si>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</si>
  <si>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</si>
  <si>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</si>
  <si>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</si>
  <si>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</si>
  <si>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</si>
  <si>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</si>
  <si>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</si>
  <si>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</si>
  <si>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</si>
  <si>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</si>
  <si>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</si>
  <si>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</si>
  <si>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</si>
  <si>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</si>
  <si>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</si>
  <si>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</si>
  <si>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</si>
  <si>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</si>
  <si>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</si>
  <si>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</si>
  <si>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</si>
  <si>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</si>
  <si>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</si>
  <si>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</si>
  <si>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</si>
  <si>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</si>
  <si>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</si>
  <si>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</si>
  <si>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</si>
  <si>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</si>
  <si>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</si>
  <si>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</si>
  <si>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</si>
  <si>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</si>
  <si>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</si>
  <si>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</si>
  <si>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</si>
  <si>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</si>
  <si>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</si>
  <si>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</si>
  <si>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</si>
  <si>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</si>
  <si>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</si>
  <si>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</si>
  <si>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</si>
  <si>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</si>
  <si>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</si>
  <si>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</si>
  <si>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</si>
  <si>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</si>
  <si>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</si>
  <si>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</si>
  <si>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</si>
  <si>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</si>
  <si>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</si>
  <si>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</si>
  <si>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</si>
  <si>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</si>
  <si>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</si>
  <si>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</si>
  <si>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</si>
  <si>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</si>
  <si>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</si>
  <si>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</si>
  <si>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</si>
  <si>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</si>
  <si>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</si>
  <si>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</si>
  <si>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</si>
  <si>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</si>
  <si>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</si>
  <si>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</si>
  <si>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</si>
  <si>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</si>
  <si>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</si>
  <si>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</si>
  <si>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</si>
  <si>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</si>
  <si>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</si>
  <si>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</si>
  <si>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</si>
  <si>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</si>
  <si>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</si>
  <si>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</si>
  <si>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</si>
  <si>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</si>
  <si>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</si>
  <si>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</si>
  <si>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</si>
  <si>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</si>
  <si>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</si>
  <si>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</si>
  <si>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</si>
  <si>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</si>
  <si>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</si>
  <si>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</si>
  <si>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</si>
  <si>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</si>
  <si>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</si>
  <si>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</si>
  <si>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</si>
  <si>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</si>
  <si>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</si>
  <si>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</si>
  <si>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</si>
  <si>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</si>
  <si>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</si>
  <si>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</si>
  <si>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</si>
  <si>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</si>
  <si>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</si>
  <si>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</si>
  <si>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</si>
  <si>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</si>
  <si>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</si>
  <si>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</si>
  <si>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</si>
  <si>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</si>
  <si>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</si>
  <si>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</si>
  <si>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</si>
  <si>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</si>
  <si>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</si>
  <si>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</si>
  <si>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</si>
  <si>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</si>
  <si>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</si>
  <si>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</si>
  <si>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</si>
  <si>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</si>
  <si>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</si>
  <si>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</si>
  <si>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</si>
  <si>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</si>
  <si>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</si>
  <si>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</si>
  <si>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</si>
  <si>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</si>
  <si>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</si>
  <si>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</si>
  <si>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</si>
  <si>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</si>
  <si>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</si>
  <si>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</si>
  <si>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</si>
  <si>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</si>
  <si>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</si>
  <si>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</si>
  <si>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</si>
  <si>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</si>
  <si>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</si>
  <si>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</si>
  <si>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</si>
  <si>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</si>
  <si>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</si>
  <si>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</si>
  <si>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</si>
  <si>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</si>
  <si>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</si>
  <si>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</si>
  <si>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</si>
  <si>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</si>
  <si>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</si>
  <si>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</si>
  <si>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</si>
  <si>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</si>
  <si>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</si>
  <si>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</si>
  <si>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</si>
  <si>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</si>
  <si>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</si>
  <si>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</si>
  <si>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</si>
  <si>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</si>
  <si>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</si>
  <si>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</si>
  <si>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</si>
  <si>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</si>
  <si>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</si>
  <si>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</si>
  <si>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</si>
  <si>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</si>
  <si>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</si>
  <si>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</si>
  <si>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</si>
  <si>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</si>
  <si>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</si>
  <si>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</si>
  <si>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</si>
  <si>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</si>
  <si>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</si>
  <si>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</si>
  <si>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</si>
  <si>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</si>
  <si>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</si>
  <si>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</si>
  <si>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</si>
  <si>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</si>
  <si>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</si>
  <si>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</si>
  <si>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</si>
  <si>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</si>
  <si>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</si>
  <si>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</si>
  <si>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</si>
  <si>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</si>
  <si>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</si>
  <si>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</si>
  <si>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</si>
  <si>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</si>
  <si>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</si>
  <si>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</si>
  <si>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</si>
  <si>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</si>
  <si>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</si>
  <si>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</si>
  <si>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</si>
  <si>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</si>
  <si>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</si>
  <si>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</si>
  <si>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</si>
  <si>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</si>
  <si>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</si>
  <si>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</si>
  <si>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</si>
  <si>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</si>
  <si>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</si>
  <si>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</si>
  <si>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</si>
  <si>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</si>
  <si>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</si>
  <si>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</si>
  <si>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</si>
  <si>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</si>
  <si>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</si>
  <si>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</si>
  <si>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</si>
  <si>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</si>
  <si>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</si>
  <si>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</si>
  <si>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</si>
  <si>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</si>
  <si>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</si>
  <si>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</si>
  <si>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</si>
  <si>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</si>
  <si>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</si>
  <si>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</si>
  <si>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</si>
  <si>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</si>
  <si>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</si>
  <si>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</si>
  <si>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</si>
  <si>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</si>
  <si>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</si>
  <si>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</si>
  <si>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</si>
  <si>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</si>
  <si>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</si>
  <si>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</si>
  <si>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</si>
  <si>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</si>
  <si>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</si>
  <si>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</si>
  <si>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</si>
  <si>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</si>
  <si>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</si>
  <si>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</si>
  <si>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</si>
  <si>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</si>
  <si>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</si>
  <si>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</si>
  <si>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</si>
  <si>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</si>
  <si>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</si>
  <si>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</si>
  <si>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</si>
  <si>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</si>
  <si>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</si>
  <si>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</si>
  <si>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</si>
  <si>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</si>
  <si>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</si>
  <si>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</si>
  <si>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</si>
  <si>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</si>
  <si>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</si>
  <si>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</si>
  <si>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</si>
  <si>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</si>
  <si>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</si>
  <si>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</si>
  <si>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</si>
  <si>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</si>
  <si>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</si>
  <si>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</si>
  <si>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</si>
  <si>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</si>
  <si>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</si>
  <si>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</si>
  <si>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</si>
  <si>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</si>
  <si>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</si>
  <si>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</si>
  <si>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</si>
  <si>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</si>
  <si>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</si>
  <si>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</si>
  <si>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</si>
  <si>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</si>
  <si>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</si>
  <si>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</si>
  <si>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</si>
  <si>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</si>
  <si>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</si>
  <si>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</si>
  <si>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</si>
  <si>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</si>
  <si>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</si>
  <si>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</si>
  <si>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</si>
  <si>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</si>
  <si>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</si>
  <si>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</si>
  <si>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</si>
  <si>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</si>
  <si>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</si>
  <si>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</si>
  <si>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</si>
  <si>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</si>
  <si>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</si>
  <si>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</si>
  <si>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</si>
  <si>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</si>
  <si>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</si>
  <si>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</si>
  <si>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</si>
  <si>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</si>
  <si>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</si>
  <si>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</si>
  <si>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</si>
  <si>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</si>
  <si>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</si>
  <si>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</si>
  <si>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</si>
  <si>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</si>
  <si>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</si>
  <si>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</si>
  <si>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</si>
  <si>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</si>
  <si>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</si>
  <si>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</si>
  <si>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</si>
  <si>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</si>
  <si>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</si>
  <si>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</si>
  <si>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</si>
  <si>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</si>
  <si>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</si>
  <si>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</si>
  <si>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</si>
  <si>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</si>
  <si>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</si>
  <si>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</si>
  <si>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</si>
  <si>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</si>
  <si>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</si>
  <si>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</si>
  <si>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</si>
  <si>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</si>
  <si>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</si>
  <si>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</si>
  <si>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</si>
  <si>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</si>
  <si>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</si>
  <si>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</si>
  <si>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</si>
  <si>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</si>
  <si>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</si>
  <si>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</si>
  <si>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</si>
  <si>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</si>
  <si>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</si>
  <si>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</si>
  <si>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</si>
  <si>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</si>
  <si>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</si>
  <si>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</si>
  <si>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</si>
  <si>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</si>
  <si>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</si>
  <si>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</si>
  <si>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</si>
  <si>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</si>
  <si>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</si>
  <si>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</si>
  <si>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</si>
  <si>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</si>
  <si>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</si>
  <si>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</si>
  <si>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</si>
  <si>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</si>
  <si>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</si>
  <si>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</si>
  <si>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</si>
  <si>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</si>
  <si>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</si>
  <si>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</si>
  <si>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</si>
  <si>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</si>
  <si>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</si>
  <si>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</si>
  <si>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</si>
  <si>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</si>
  <si>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</si>
  <si>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</si>
  <si>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</si>
  <si>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</si>
  <si>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</si>
  <si>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</si>
  <si>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</si>
  <si>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</si>
  <si>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</si>
  <si>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</si>
  <si>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</si>
  <si>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</si>
  <si>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</si>
  <si>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</si>
  <si>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</si>
  <si>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</si>
  <si>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</si>
  <si>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</si>
  <si>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</si>
  <si>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</si>
  <si>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</si>
  <si>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</si>
  <si>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</si>
  <si>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</si>
  <si>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</si>
  <si>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</si>
  <si>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</si>
  <si>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</si>
  <si>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</si>
  <si>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</si>
  <si>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</si>
  <si>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</si>
  <si>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</si>
  <si>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</si>
  <si>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</si>
  <si>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</si>
  <si>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</si>
  <si>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</si>
  <si>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</si>
  <si>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</si>
  <si>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</si>
  <si>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</si>
  <si>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</si>
  <si>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</si>
  <si>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</si>
  <si>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</si>
  <si>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</si>
  <si>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</si>
  <si>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</si>
  <si>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</si>
  <si>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</si>
  <si>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</si>
  <si>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</si>
  <si>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</si>
  <si>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</si>
  <si>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</si>
  <si>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</si>
  <si>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</si>
  <si>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</si>
  <si>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</si>
  <si>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</si>
  <si>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</si>
  <si>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</si>
  <si>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</si>
  <si>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</si>
  <si>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</si>
  <si>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</si>
  <si>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</si>
  <si>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</si>
  <si>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</si>
  <si>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</si>
  <si>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</si>
  <si>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</si>
  <si>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</si>
  <si>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</si>
  <si>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</si>
  <si>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</si>
  <si>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</si>
  <si>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</si>
  <si>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</si>
  <si>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</si>
  <si>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</si>
  <si>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</si>
  <si>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</si>
  <si>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</si>
  <si>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</si>
  <si>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</si>
  <si>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</si>
  <si>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</si>
  <si>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</si>
  <si>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</si>
  <si>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</si>
  <si>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</si>
  <si>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</si>
  <si>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</si>
  <si>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</si>
  <si>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</si>
  <si>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</si>
  <si>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</si>
  <si>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</si>
  <si>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</si>
  <si>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</si>
  <si>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</si>
  <si>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</si>
  <si>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</si>
  <si>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</si>
  <si>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</si>
  <si>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</si>
  <si>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</si>
  <si>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</si>
  <si>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</si>
  <si>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</si>
  <si>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</si>
  <si>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</si>
  <si>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</si>
  <si>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</si>
  <si>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</si>
  <si>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</si>
  <si>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</si>
  <si>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</si>
  <si>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</si>
  <si>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</si>
  <si>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</si>
  <si>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</si>
  <si>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</si>
  <si>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</si>
  <si>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</si>
  <si>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</si>
  <si>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</si>
  <si>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</si>
  <si>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</si>
  <si>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</si>
  <si>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</si>
  <si>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</si>
  <si>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</si>
  <si>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</si>
  <si>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</si>
  <si>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</si>
  <si>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</si>
  <si>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</si>
  <si>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</si>
  <si>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</si>
  <si>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</si>
  <si>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</si>
  <si>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</si>
  <si>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</si>
  <si>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</si>
  <si>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</si>
  <si>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</si>
  <si>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</si>
  <si>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</si>
  <si>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</si>
  <si>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</si>
  <si>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</si>
  <si>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</si>
  <si>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</si>
  <si>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</si>
  <si>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</si>
  <si>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</si>
  <si>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</si>
  <si>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</si>
  <si>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</si>
  <si>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</si>
  <si>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</si>
  <si>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</si>
  <si>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</si>
  <si>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</si>
  <si>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</si>
  <si>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</si>
  <si>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</si>
  <si>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</si>
  <si>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</si>
  <si>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</si>
  <si>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</si>
  <si>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</si>
  <si>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</si>
  <si>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</si>
  <si>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</si>
  <si>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</si>
  <si>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</si>
  <si>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</si>
  <si>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</si>
  <si>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</si>
  <si>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</si>
  <si>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</si>
  <si>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</si>
  <si>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</si>
  <si>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</si>
  <si>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</si>
  <si>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</si>
  <si>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</si>
  <si>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</si>
  <si>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</si>
  <si>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</si>
  <si>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</si>
  <si>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</si>
  <si>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</si>
  <si>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</si>
  <si>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</si>
  <si>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</si>
  <si>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</si>
  <si>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</si>
  <si>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</si>
  <si>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</si>
  <si>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</si>
  <si>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</si>
  <si>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</si>
  <si>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</si>
  <si>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</si>
  <si>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</si>
  <si>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</si>
  <si>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</si>
  <si>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</si>
  <si>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</si>
  <si>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</si>
  <si>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</si>
  <si>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</si>
  <si>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</si>
  <si>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</si>
  <si>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</si>
  <si>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</si>
  <si>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</si>
  <si>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</si>
  <si>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</si>
  <si>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</si>
  <si>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</si>
  <si>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</si>
  <si>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</si>
  <si>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</si>
  <si>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</si>
  <si>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</si>
  <si>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</si>
  <si>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</si>
  <si>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</si>
  <si>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</si>
  <si>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</si>
  <si>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</si>
  <si>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</si>
  <si>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</si>
  <si>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</si>
  <si>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</si>
  <si>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</si>
  <si>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</si>
  <si>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</si>
  <si>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</si>
  <si>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</si>
  <si>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</si>
  <si>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</si>
  <si>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</si>
  <si>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</si>
  <si>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</si>
  <si>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</si>
  <si>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</si>
  <si>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</si>
  <si>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</si>
  <si>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</si>
  <si>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</si>
  <si>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</si>
  <si>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</si>
  <si>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</si>
  <si>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</si>
  <si>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</si>
  <si>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</si>
  <si>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</si>
  <si>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</si>
  <si>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</si>
  <si>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</si>
  <si>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</si>
  <si>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</si>
  <si>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</si>
  <si>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</si>
  <si>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</si>
  <si>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</si>
  <si>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</si>
  <si>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</si>
  <si>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</si>
  <si>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</si>
  <si>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</si>
  <si>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</si>
  <si>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</si>
  <si>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</si>
  <si>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</si>
  <si>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</si>
  <si>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</si>
  <si>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</si>
  <si>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</si>
  <si>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</si>
  <si>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</si>
  <si>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</si>
  <si>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</si>
  <si>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</si>
  <si>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</si>
  <si>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</si>
  <si>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</si>
  <si>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</si>
  <si>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</si>
  <si>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</si>
  <si>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</si>
  <si>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</si>
  <si>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</si>
  <si>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</si>
  <si>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</si>
  <si>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</si>
  <si>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</si>
  <si>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</si>
  <si>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</si>
  <si>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</si>
  <si>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</si>
  <si>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</si>
  <si>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</si>
  <si>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</si>
  <si>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</si>
  <si>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</si>
  <si>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</si>
  <si>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</si>
  <si>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</si>
  <si>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</si>
  <si>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</si>
  <si>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</si>
  <si>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</si>
  <si>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</si>
  <si>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</si>
  <si>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</si>
  <si>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</si>
  <si>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</si>
  <si>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</si>
  <si>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</si>
  <si>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</si>
  <si>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</si>
  <si>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</si>
  <si>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</si>
  <si>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</si>
  <si>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</si>
  <si>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</si>
  <si>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</si>
  <si>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</si>
  <si>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</si>
  <si>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</si>
  <si>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</si>
  <si>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</si>
  <si>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</si>
  <si>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</si>
  <si>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</si>
  <si>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</si>
  <si>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</si>
  <si>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</si>
  <si>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</si>
  <si>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</si>
  <si>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</si>
  <si>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</si>
  <si>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</si>
  <si>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</si>
  <si>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</si>
  <si>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</si>
  <si>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</si>
  <si>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</si>
  <si>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</si>
  <si>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</si>
  <si>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</si>
  <si>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</si>
  <si>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</si>
  <si>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</si>
  <si>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</si>
  <si>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</si>
  <si>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</si>
  <si>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</si>
  <si>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</si>
  <si>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</si>
  <si>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</si>
  <si>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</si>
  <si>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</si>
  <si>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</si>
  <si>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</si>
  <si>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</si>
  <si>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</si>
  <si>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</si>
  <si>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</si>
  <si>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</si>
  <si>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</si>
  <si>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</si>
  <si>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</si>
  <si>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</si>
  <si>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</si>
  <si>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</si>
  <si>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</si>
  <si>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</si>
  <si>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</si>
  <si>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</si>
  <si>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</si>
  <si>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</si>
  <si>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</si>
  <si>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</si>
  <si>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</si>
  <si>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</si>
  <si>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</si>
  <si>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</si>
  <si>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</si>
  <si>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</si>
  <si>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</si>
  <si>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</si>
  <si>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</si>
  <si>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</si>
  <si>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</si>
  <si>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</si>
  <si>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</si>
  <si>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</si>
  <si>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</si>
  <si>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</si>
  <si>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</si>
  <si>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</si>
  <si>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</si>
  <si>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</si>
  <si>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</si>
  <si>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</si>
  <si>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</si>
  <si>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</si>
  <si>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</si>
  <si>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</si>
  <si>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</si>
  <si>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</si>
  <si>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</si>
  <si>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</si>
  <si>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</si>
  <si>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</si>
  <si>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</si>
  <si>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</si>
  <si>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</si>
  <si>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</si>
  <si>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</si>
  <si>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</si>
  <si>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</si>
  <si>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</si>
  <si>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</si>
  <si>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</si>
  <si>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</si>
  <si>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</si>
  <si>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</si>
  <si>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</si>
  <si>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</si>
  <si>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</si>
  <si>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</si>
  <si>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</si>
  <si>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</si>
  <si>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</si>
  <si>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</si>
  <si>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</si>
  <si>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</si>
  <si>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</si>
  <si>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</si>
  <si>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</si>
  <si>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</si>
  <si>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</si>
  <si>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</si>
  <si>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</si>
  <si>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</si>
  <si>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</si>
  <si>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</si>
  <si>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</si>
  <si>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</si>
  <si>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</si>
  <si>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</si>
  <si>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</si>
  <si>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</si>
  <si>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</si>
  <si>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</si>
  <si>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</si>
  <si>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</si>
  <si>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</si>
  <si>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</si>
  <si>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</si>
  <si>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</si>
  <si>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</si>
  <si>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</si>
  <si>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</si>
  <si>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</si>
  <si>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</si>
  <si>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</si>
  <si>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</si>
  <si>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</si>
  <si>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</si>
  <si>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</si>
  <si>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</si>
  <si>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</si>
  <si>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</si>
  <si>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</si>
  <si>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</si>
  <si>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</si>
  <si>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</si>
  <si>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</si>
  <si>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</si>
  <si>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</si>
  <si>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</si>
  <si>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</si>
  <si>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</si>
  <si>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</si>
  <si>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</si>
  <si>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</si>
  <si>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</si>
  <si>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</si>
  <si>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</si>
  <si>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</si>
  <si>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</si>
  <si>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</si>
  <si>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</si>
  <si>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</si>
  <si>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</si>
  <si>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</si>
  <si>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</si>
  <si>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</si>
  <si>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</si>
  <si>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</si>
  <si>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</si>
  <si>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</si>
  <si>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</si>
  <si>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</si>
  <si>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</si>
  <si>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</si>
  <si>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</si>
  <si>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</si>
  <si>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</si>
  <si>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</si>
  <si>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</si>
  <si>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</si>
  <si>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</si>
  <si>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</si>
  <si>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</si>
  <si>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</si>
  <si>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</si>
  <si>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</si>
  <si>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</si>
  <si>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</si>
  <si>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</si>
  <si>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</si>
  <si>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</si>
  <si>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</si>
  <si>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</si>
  <si>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</si>
  <si>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</si>
  <si>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</si>
  <si>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</si>
  <si>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</si>
  <si>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</si>
  <si>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</si>
  <si>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</si>
  <si>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</si>
  <si>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</si>
  <si>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</si>
  <si>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</si>
  <si>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</si>
  <si>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</si>
  <si>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</si>
  <si>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</si>
  <si>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</si>
  <si>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</si>
  <si>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</si>
  <si>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</si>
  <si>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</si>
  <si>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</si>
  <si>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</si>
  <si>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</si>
  <si>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</si>
  <si>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</si>
  <si>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</si>
  <si>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</si>
  <si>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</si>
  <si>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</si>
  <si>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</si>
  <si>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</si>
  <si>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</si>
  <si>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</si>
  <si>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</si>
  <si>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</si>
  <si>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</si>
  <si>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</si>
  <si>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</si>
  <si>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</si>
  <si>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</si>
  <si>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</si>
  <si>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</si>
  <si>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</si>
  <si>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</si>
  <si>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</si>
  <si>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</si>
  <si>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</si>
  <si>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</si>
  <si>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</si>
  <si>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</si>
  <si>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</si>
  <si>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</si>
  <si>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</si>
  <si>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</si>
  <si>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</si>
  <si>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</si>
  <si>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</si>
  <si>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</si>
  <si>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</si>
  <si>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</si>
  <si>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</si>
  <si>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</si>
  <si>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</si>
  <si>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</si>
  <si>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</si>
  <si>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</si>
  <si>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</si>
  <si>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</si>
  <si>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</si>
  <si>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</si>
  <si>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</si>
  <si>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</si>
  <si>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</si>
  <si>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</si>
  <si>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</si>
  <si>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</si>
  <si>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</si>
  <si>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</si>
  <si>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</si>
  <si>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</si>
  <si>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</si>
  <si>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</si>
  <si>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</si>
  <si>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</si>
  <si>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</si>
  <si>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</si>
  <si>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</si>
  <si>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</si>
  <si>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</si>
  <si>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</si>
  <si>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</si>
  <si>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</si>
  <si>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</si>
  <si>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</si>
  <si>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</si>
  <si>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</si>
  <si>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</si>
  <si>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</si>
  <si>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</si>
  <si>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</si>
  <si>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</si>
  <si>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</si>
  <si>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</si>
  <si>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</si>
  <si>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</si>
  <si>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</si>
  <si>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</si>
  <si>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</si>
  <si>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</si>
  <si>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</si>
  <si>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</si>
  <si>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</si>
  <si>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</si>
  <si>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</si>
  <si>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</si>
  <si>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</si>
  <si>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</si>
  <si>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</si>
  <si>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</si>
  <si>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</si>
  <si>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</si>
  <si>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</si>
  <si>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</si>
  <si>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</si>
  <si>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</si>
  <si>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</si>
  <si>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</si>
  <si>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</si>
  <si>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</si>
  <si>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</si>
  <si>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</si>
  <si>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</si>
  <si>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</si>
  <si>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</si>
  <si>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</si>
  <si>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</si>
  <si>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</si>
  <si>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</si>
  <si>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</si>
  <si>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</si>
  <si>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</si>
  <si>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</si>
  <si>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</si>
  <si>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</si>
  <si>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</si>
  <si>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</si>
  <si>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</si>
  <si>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</si>
  <si>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</si>
  <si>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</si>
  <si>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</si>
  <si>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</si>
  <si>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</si>
  <si>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</si>
  <si>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</si>
  <si>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</si>
  <si>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</si>
  <si>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</si>
  <si>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</si>
  <si>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</si>
  <si>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</si>
  <si>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</si>
  <si>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</si>
  <si>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</si>
  <si>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</si>
  <si>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</si>
  <si>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</si>
  <si>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</si>
  <si>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</si>
  <si>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</si>
  <si>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</si>
  <si>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</si>
  <si>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</si>
  <si>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</si>
  <si>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</si>
  <si>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</si>
  <si>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</si>
  <si>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</si>
  <si>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</si>
  <si>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</si>
  <si>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</si>
  <si>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</si>
  <si>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</si>
  <si>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</si>
  <si>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</si>
  <si>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</si>
  <si>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</si>
  <si>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</si>
  <si>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</si>
  <si>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</si>
  <si>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</si>
  <si>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</si>
  <si>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</si>
  <si>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</si>
  <si>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</si>
  <si>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</si>
  <si>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</si>
  <si>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</si>
  <si>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</si>
  <si>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</si>
  <si>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</si>
  <si>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</si>
  <si>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</si>
  <si>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</si>
  <si>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</si>
  <si>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</si>
  <si>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</si>
  <si>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</si>
  <si>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</si>
  <si>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</si>
  <si>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</si>
  <si>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</si>
  <si>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</si>
  <si>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</si>
  <si>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</si>
  <si>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</si>
  <si>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</si>
  <si>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</si>
  <si>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</si>
  <si>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</si>
  <si>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</si>
  <si>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</si>
  <si>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</si>
  <si>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</si>
  <si>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</si>
  <si>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</si>
  <si>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</si>
  <si>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</si>
  <si>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</si>
  <si>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</si>
  <si>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</si>
  <si>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</si>
  <si>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</si>
  <si>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</si>
  <si>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</si>
  <si>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</si>
  <si>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</si>
  <si>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</si>
  <si>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</si>
  <si>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</si>
  <si>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</si>
  <si>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</si>
  <si>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</si>
  <si>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</si>
  <si>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</si>
  <si>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</si>
  <si>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</si>
  <si>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</si>
  <si>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</si>
  <si>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</si>
  <si>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</si>
  <si>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</si>
  <si>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</si>
  <si>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</si>
  <si>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</si>
  <si>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</si>
  <si>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</si>
  <si>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</si>
  <si>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</si>
  <si>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</si>
  <si>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</si>
  <si>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</si>
  <si>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</si>
  <si>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</si>
  <si>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</si>
  <si>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</si>
  <si>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</si>
  <si>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</si>
  <si>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</si>
  <si>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</si>
  <si>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</si>
  <si>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</si>
  <si>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</si>
  <si>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</si>
  <si>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</si>
  <si>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</si>
  <si>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</si>
  <si>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</si>
  <si>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</si>
  <si>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</si>
  <si>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</si>
  <si>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</si>
  <si>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</si>
  <si>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</si>
  <si>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</si>
  <si>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</si>
  <si>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</si>
  <si>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</si>
  <si>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</si>
  <si>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</si>
  <si>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</si>
  <si>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</si>
  <si>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</si>
  <si>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</si>
  <si>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</si>
  <si>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</si>
  <si>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</si>
  <si>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</si>
  <si>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</si>
  <si>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</si>
  <si>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</si>
  <si>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</si>
  <si>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</si>
  <si>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</si>
  <si>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</si>
  <si>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</si>
  <si>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</si>
  <si>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</si>
  <si>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</si>
  <si>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</si>
  <si>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</si>
  <si>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</si>
  <si>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</si>
  <si>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</si>
  <si>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</si>
  <si>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</si>
  <si>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</si>
  <si>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</si>
  <si>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</si>
  <si>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</si>
  <si>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</si>
  <si>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</si>
  <si>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</si>
  <si>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</si>
  <si>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</si>
  <si>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</si>
  <si>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</si>
  <si>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</si>
  <si>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</si>
  <si>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</si>
  <si>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</si>
  <si>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</si>
  <si>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</si>
  <si>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</si>
  <si>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</si>
  <si>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</si>
  <si>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</si>
  <si>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</si>
  <si>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</si>
  <si>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</si>
  <si>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</si>
  <si>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</si>
  <si>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</si>
  <si>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</si>
  <si>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</si>
  <si>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</si>
  <si>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</si>
  <si>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</si>
  <si>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</si>
  <si>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</si>
  <si>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</si>
  <si>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</si>
  <si>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</si>
  <si>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</si>
  <si>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</si>
  <si>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</si>
  <si>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</si>
  <si>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</si>
  <si>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</si>
  <si>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</si>
  <si>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</si>
  <si>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</si>
  <si>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</si>
  <si>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</si>
  <si>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</si>
  <si>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</si>
  <si>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</si>
  <si>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</si>
  <si>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</si>
  <si>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</si>
  <si>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</si>
  <si>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</si>
  <si>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</si>
  <si>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</si>
  <si>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</si>
  <si>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</si>
  <si>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</si>
  <si>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</si>
  <si>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</si>
  <si>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</si>
  <si>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</si>
  <si>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</si>
  <si>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</si>
  <si>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</si>
  <si>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</si>
  <si>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</si>
  <si>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</si>
  <si>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</si>
  <si>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</si>
  <si>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</si>
  <si>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</si>
  <si>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</si>
  <si>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</si>
  <si>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</si>
  <si>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</si>
  <si>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</si>
  <si>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</si>
  <si>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</si>
  <si>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</si>
  <si>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</si>
  <si>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</si>
  <si>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</si>
  <si>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</si>
  <si>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</si>
  <si>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</si>
  <si>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</si>
  <si>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</si>
  <si>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</si>
  <si>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</si>
  <si>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</si>
  <si>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</si>
  <si>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</si>
  <si>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</si>
  <si>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</si>
  <si>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</si>
  <si>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</si>
  <si>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</si>
  <si>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</si>
  <si>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</si>
  <si>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</si>
  <si>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</si>
  <si>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</si>
  <si>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</si>
  <si>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</si>
  <si>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</si>
  <si>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</si>
  <si>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</si>
  <si>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</si>
  <si>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</si>
  <si>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</si>
  <si>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</si>
  <si>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</si>
  <si>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</si>
  <si>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</si>
  <si>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</si>
  <si>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</si>
  <si>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</si>
  <si>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</si>
  <si>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</si>
  <si>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</si>
  <si>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</si>
  <si>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</si>
  <si>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</si>
  <si>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</si>
  <si>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</si>
  <si>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</si>
  <si>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</si>
  <si>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</si>
  <si>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</si>
  <si>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</si>
  <si>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</si>
  <si>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</si>
  <si>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</si>
  <si>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</si>
  <si>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</si>
  <si>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</si>
  <si>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</si>
  <si>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</si>
  <si>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</si>
  <si>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</si>
  <si>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</si>
  <si>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</si>
  <si>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</si>
  <si>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</si>
  <si>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</si>
  <si>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</si>
  <si>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</si>
  <si>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</si>
  <si>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</si>
  <si>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</si>
  <si>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</si>
  <si>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</si>
  <si>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</si>
  <si>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</si>
  <si>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</si>
  <si>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</si>
  <si>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</si>
  <si>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</si>
  <si>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</si>
  <si>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</si>
  <si>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</si>
  <si>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</si>
  <si>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</si>
  <si>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</si>
  <si>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</si>
  <si>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</si>
  <si>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</si>
  <si>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</si>
  <si>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</si>
  <si>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</si>
  <si>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</si>
  <si>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</si>
  <si>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</si>
  <si>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</si>
  <si>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</si>
  <si>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</si>
  <si>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</si>
  <si>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</si>
  <si>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</si>
  <si>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</si>
  <si>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</si>
  <si>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</si>
  <si>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</si>
  <si>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</si>
  <si>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</si>
  <si>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</si>
  <si>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</si>
  <si>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</si>
  <si>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</si>
  <si>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</si>
  <si>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</si>
  <si>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</si>
  <si>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</si>
  <si>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</si>
  <si>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</si>
  <si>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</si>
  <si>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</si>
  <si>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</si>
  <si>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</si>
  <si>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</si>
  <si>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</si>
  <si>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</si>
  <si>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</si>
  <si>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</si>
  <si>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</si>
  <si>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</si>
  <si>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</si>
  <si>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</si>
  <si>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</si>
  <si>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</si>
  <si>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</si>
  <si>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</si>
  <si>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</si>
  <si>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</si>
  <si>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</si>
  <si>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</si>
  <si>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</si>
  <si>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</si>
  <si>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</si>
  <si>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</si>
  <si>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</si>
  <si>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</si>
  <si>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</si>
  <si>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</si>
  <si>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</si>
  <si>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</si>
  <si>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</si>
  <si>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</si>
  <si>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</si>
  <si>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</si>
  <si>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</si>
  <si>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</si>
  <si>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</si>
  <si>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</si>
  <si>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</si>
  <si>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</si>
  <si>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</si>
  <si>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</si>
  <si>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</si>
  <si>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</si>
  <si>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</si>
  <si>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</si>
  <si>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</si>
  <si>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</si>
  <si>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</si>
  <si>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</si>
  <si>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</si>
  <si>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</si>
  <si>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</si>
  <si>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</si>
  <si>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</si>
  <si>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</si>
  <si>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</si>
  <si>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</si>
  <si>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</si>
  <si>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</si>
  <si>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</si>
  <si>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</si>
  <si>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</si>
  <si>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</si>
  <si>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</si>
  <si>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</si>
  <si>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</si>
  <si>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</si>
  <si>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</si>
  <si>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</si>
  <si>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</si>
  <si>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</si>
  <si>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</si>
  <si>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</si>
  <si>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</si>
  <si>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</si>
  <si>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</si>
  <si>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</si>
  <si>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</si>
  <si>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</si>
  <si>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</si>
  <si>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</si>
  <si>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</si>
  <si>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</si>
  <si>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</si>
  <si>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</si>
  <si>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</si>
  <si>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</si>
  <si>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</si>
  <si>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</si>
  <si>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</si>
  <si>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</si>
  <si>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</si>
  <si>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</si>
  <si>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</si>
  <si>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</si>
  <si>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</si>
  <si>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</si>
  <si>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</si>
  <si>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</si>
  <si>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</si>
  <si>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</si>
  <si>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</si>
  <si>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</si>
  <si>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</si>
  <si>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</si>
  <si>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</si>
  <si>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</si>
  <si>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</si>
  <si>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</si>
  <si>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</si>
  <si>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</si>
  <si>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</si>
  <si>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</si>
  <si>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</si>
  <si>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</si>
  <si>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</si>
  <si>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</si>
  <si>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</si>
  <si>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</si>
  <si>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</si>
  <si>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</si>
  <si>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</si>
  <si>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</si>
  <si>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</si>
  <si>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</si>
  <si>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</si>
  <si>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</si>
  <si>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</si>
  <si>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</si>
  <si>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</si>
  <si>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</si>
  <si>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</si>
  <si>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</si>
  <si>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</si>
  <si>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</si>
  <si>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</si>
  <si>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</si>
  <si>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</si>
  <si>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</si>
  <si>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</si>
  <si>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</si>
  <si>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</si>
  <si>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</si>
  <si>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</si>
  <si>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</si>
  <si>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</si>
  <si>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</si>
  <si>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</si>
  <si>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</si>
  <si>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</si>
  <si>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</si>
  <si>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</si>
  <si>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</si>
  <si>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</si>
  <si>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</si>
  <si>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</si>
  <si>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</si>
  <si>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</si>
  <si>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</si>
  <si>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</si>
  <si>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</si>
  <si>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</si>
  <si>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</si>
  <si>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</si>
  <si>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</si>
  <si>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</si>
  <si>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</si>
  <si>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</si>
  <si>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</si>
  <si>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</si>
  <si>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</si>
  <si>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</si>
  <si>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</si>
  <si>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</si>
  <si>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</si>
  <si>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</si>
  <si>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</si>
  <si>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</si>
  <si>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</si>
  <si>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</si>
  <si>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</si>
  <si>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</si>
  <si>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</si>
  <si>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</si>
  <si>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</si>
  <si>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</si>
  <si>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</si>
  <si>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</si>
  <si>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</si>
  <si>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</si>
  <si>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</si>
  <si>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</si>
  <si>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</si>
  <si>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</si>
  <si>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</si>
  <si>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</si>
  <si>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</si>
  <si>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</si>
  <si>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</si>
  <si>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</si>
  <si>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</si>
  <si>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</si>
  <si>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</si>
  <si>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</si>
  <si>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</si>
  <si>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</si>
  <si>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</si>
  <si>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</si>
  <si>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</si>
  <si>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</si>
  <si>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</si>
  <si>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</si>
  <si>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</si>
  <si>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</si>
  <si>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</si>
  <si>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</si>
  <si>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</si>
  <si>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</si>
  <si>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</si>
  <si>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</si>
  <si>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</si>
  <si>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</si>
  <si>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</si>
  <si>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</si>
  <si>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</si>
  <si>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</si>
  <si>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</si>
  <si>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</si>
  <si>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</si>
  <si>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</si>
  <si>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</si>
  <si>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</si>
  <si>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</si>
  <si>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</si>
  <si>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</si>
  <si>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</si>
  <si>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</si>
  <si>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</si>
  <si>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</si>
  <si>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</si>
  <si>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</si>
  <si>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</si>
  <si>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</si>
  <si>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</si>
  <si>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</si>
  <si>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</si>
  <si>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</si>
  <si>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</si>
  <si>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</si>
  <si>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</si>
  <si>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</si>
  <si>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</si>
  <si>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</si>
  <si>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</si>
  <si>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</si>
  <si>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</si>
  <si>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</si>
  <si>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</si>
  <si>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</si>
  <si>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</si>
  <si>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</si>
  <si>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</si>
  <si>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</si>
  <si>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</si>
  <si>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</si>
  <si>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</si>
  <si>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</si>
  <si>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</si>
  <si>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</si>
  <si>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</si>
  <si>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</si>
  <si>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</si>
  <si>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</si>
  <si>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</si>
  <si>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</si>
  <si>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</si>
  <si>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</si>
  <si>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</si>
  <si>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</si>
  <si>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</si>
  <si>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</si>
  <si>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</si>
  <si>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</si>
  <si>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</si>
  <si>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</si>
  <si>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</si>
  <si>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</si>
  <si>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</si>
  <si>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</si>
  <si>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</si>
  <si>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</si>
  <si>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</si>
  <si>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</si>
  <si>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</si>
  <si>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</si>
  <si>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</si>
  <si>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</si>
  <si>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</si>
  <si>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</si>
  <si>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</si>
  <si>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</si>
  <si>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</si>
  <si>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</si>
  <si>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</si>
  <si>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</si>
  <si>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</si>
  <si>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</si>
  <si>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</si>
  <si>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</si>
  <si>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</si>
  <si>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</si>
  <si>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</si>
  <si>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</si>
  <si>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</si>
  <si>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</si>
  <si>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</si>
  <si>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</si>
  <si>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</si>
  <si>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</si>
  <si>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</si>
  <si>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</si>
  <si>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</si>
  <si>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</si>
  <si>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</si>
  <si>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</si>
  <si>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</si>
  <si>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</si>
  <si>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</si>
  <si>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</si>
  <si>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</si>
  <si>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</si>
  <si>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</si>
  <si>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</si>
  <si>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</si>
  <si>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</si>
  <si>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</si>
  <si>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</si>
  <si>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</si>
  <si>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</si>
  <si>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</si>
  <si>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</si>
  <si>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</si>
  <si>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</si>
  <si>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</si>
  <si>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</si>
  <si>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</si>
  <si>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</si>
  <si>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</si>
  <si>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</si>
  <si>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</si>
  <si>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</si>
  <si>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</si>
  <si>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</si>
  <si>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</si>
  <si>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</si>
  <si>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</si>
  <si>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</si>
  <si>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</si>
  <si>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</si>
  <si>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</si>
  <si>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</si>
  <si>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</si>
  <si>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</si>
  <si>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</si>
  <si>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</si>
  <si>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</si>
  <si>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</si>
  <si>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</si>
  <si>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</si>
  <si>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</si>
  <si>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</si>
  <si>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</si>
  <si>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</si>
  <si>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</si>
  <si>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</si>
  <si>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</si>
  <si>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</si>
  <si>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</si>
  <si>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</si>
  <si>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</si>
  <si>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</si>
  <si>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</si>
  <si>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</si>
  <si>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</si>
  <si>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</si>
  <si>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</si>
  <si>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</si>
  <si>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</si>
  <si>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</si>
  <si>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</si>
  <si>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</si>
  <si>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</si>
  <si>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</si>
  <si>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</si>
  <si>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</si>
  <si>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</si>
  <si>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</si>
  <si>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</si>
  <si>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</si>
  <si>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</si>
  <si>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</si>
  <si>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</si>
  <si>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</si>
  <si>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</si>
  <si>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</si>
  <si>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</si>
  <si>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</si>
  <si>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</si>
  <si>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</si>
  <si>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</si>
  <si>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</si>
  <si>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</si>
  <si>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</si>
  <si>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</si>
  <si>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</si>
  <si>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</si>
  <si>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</si>
  <si>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</si>
  <si>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</si>
  <si>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</si>
  <si>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</si>
  <si>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</si>
  <si>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</si>
  <si>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</si>
  <si>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</si>
  <si>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</si>
  <si>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</si>
  <si>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</si>
  <si>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</si>
  <si>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</si>
  <si>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</si>
  <si>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</si>
  <si>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</si>
  <si>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</si>
  <si>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</si>
  <si>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</si>
  <si>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</si>
  <si>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</si>
  <si>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</si>
  <si>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</si>
  <si>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</si>
  <si>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</si>
  <si>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</si>
  <si>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</si>
  <si>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</si>
  <si>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</si>
  <si>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</si>
  <si>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</si>
  <si>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</si>
  <si>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</si>
  <si>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</si>
  <si>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</si>
  <si>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</si>
  <si>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</si>
  <si>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</si>
  <si>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</si>
  <si>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</si>
  <si>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</si>
  <si>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</si>
  <si>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</si>
  <si>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</si>
  <si>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</si>
  <si>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</si>
  <si>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</si>
  <si>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</si>
  <si>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</si>
  <si>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</si>
  <si>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</si>
  <si>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</si>
  <si>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</si>
  <si>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</si>
  <si>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</si>
  <si>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</si>
  <si>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</si>
  <si>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</si>
  <si>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</si>
  <si>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</si>
  <si>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</si>
  <si>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</si>
  <si>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</si>
  <si>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</si>
  <si>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</si>
  <si>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</si>
  <si>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</si>
  <si>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</si>
  <si>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</si>
  <si>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</si>
  <si>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</si>
  <si>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</si>
  <si>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</si>
  <si>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</si>
  <si>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</si>
  <si>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</si>
  <si>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</si>
  <si>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</si>
  <si>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</si>
  <si>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</si>
  <si>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</si>
  <si>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</si>
  <si>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</si>
  <si>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</si>
  <si>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</si>
  <si>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</si>
  <si>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</si>
  <si>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</si>
  <si>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</si>
  <si>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</si>
  <si>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</si>
  <si>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</si>
  <si>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</si>
  <si>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</si>
  <si>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</si>
  <si>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</si>
  <si>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</si>
  <si>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</si>
  <si>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</si>
  <si>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</si>
  <si>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</si>
  <si>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</si>
  <si>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</si>
  <si>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</si>
  <si>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</si>
  <si>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</si>
  <si>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</si>
  <si>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</si>
  <si>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</si>
  <si>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</si>
  <si>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</si>
  <si>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</si>
  <si>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</si>
  <si>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</si>
  <si>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</si>
  <si>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</si>
  <si>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</si>
  <si>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</si>
  <si>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</si>
  <si>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</si>
  <si>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</si>
  <si>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</si>
  <si>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</si>
  <si>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</si>
  <si>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</si>
  <si>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</si>
  <si>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</si>
  <si>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</si>
  <si>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</si>
  <si>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</si>
  <si>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</si>
  <si>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</si>
  <si>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</si>
  <si>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</si>
  <si>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</si>
  <si>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</si>
  <si>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</si>
  <si>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</si>
  <si>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</si>
  <si>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</si>
  <si>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</si>
  <si>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</si>
  <si>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</si>
  <si>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</si>
  <si>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</si>
  <si>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</si>
  <si>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</si>
  <si>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</si>
  <si>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</si>
  <si>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</si>
  <si>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</si>
  <si>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</si>
  <si>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</si>
  <si>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</si>
  <si>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</si>
  <si>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</si>
  <si>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</si>
  <si>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</si>
  <si>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</si>
  <si>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</si>
  <si>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</si>
  <si>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</si>
  <si>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</si>
  <si>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</si>
  <si>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</si>
  <si>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</si>
  <si>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</si>
  <si>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</si>
  <si>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</si>
  <si>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</si>
  <si>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</si>
  <si>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</si>
  <si>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</si>
  <si>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</si>
  <si>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</si>
  <si>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</si>
  <si>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</si>
  <si>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</si>
  <si>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</si>
  <si>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</si>
  <si>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</si>
  <si>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</si>
  <si>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</si>
  <si>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</si>
  <si>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</si>
  <si>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</si>
  <si>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</si>
  <si>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</si>
  <si>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</si>
  <si>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</si>
  <si>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</si>
  <si>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</si>
  <si>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</si>
  <si>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</si>
  <si>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</si>
  <si>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</si>
  <si>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</si>
  <si>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</si>
  <si>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</si>
  <si>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</si>
  <si>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</si>
  <si>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</si>
  <si>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</si>
  <si>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</si>
  <si>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</si>
  <si>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</si>
  <si>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</si>
  <si>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</si>
  <si>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</si>
  <si>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</si>
  <si>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</si>
  <si>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</si>
  <si>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</si>
  <si>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</si>
  <si>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</si>
  <si>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</si>
  <si>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</si>
  <si>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</si>
  <si>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</si>
  <si>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</si>
  <si>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</si>
  <si>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</si>
  <si>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</si>
  <si>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</si>
  <si>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</si>
  <si>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</si>
  <si>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</si>
  <si>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</si>
  <si>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</si>
  <si>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</si>
  <si>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</si>
  <si>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</si>
  <si>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</si>
  <si>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</si>
  <si>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</si>
  <si>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</si>
  <si>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</si>
  <si>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</si>
  <si>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</si>
  <si>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</si>
  <si>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</si>
  <si>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</si>
  <si>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</si>
  <si>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</si>
  <si>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</si>
  <si>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</si>
  <si>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</si>
  <si>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</si>
  <si>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</si>
  <si>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</si>
  <si>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</si>
  <si>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</si>
  <si>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</si>
  <si>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</si>
  <si>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</si>
  <si>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</si>
  <si>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</si>
  <si>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</si>
  <si>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</si>
  <si>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</si>
  <si>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</si>
  <si>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</si>
  <si>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</si>
  <si>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</si>
  <si>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</si>
  <si>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</si>
  <si>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</si>
  <si>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</si>
  <si>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</si>
  <si>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</si>
  <si>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</si>
  <si>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</si>
  <si>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</si>
  <si>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</si>
  <si>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</si>
  <si>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</si>
  <si>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</si>
  <si>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</si>
  <si>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</si>
  <si>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</si>
  <si>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</si>
  <si>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</si>
  <si>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</si>
  <si>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</si>
  <si>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</si>
  <si>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</si>
  <si>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</si>
  <si>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</si>
  <si>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</si>
  <si>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</si>
  <si>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</si>
  <si>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</si>
  <si>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</si>
  <si>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</si>
  <si>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</si>
  <si>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</si>
  <si>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</si>
  <si>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</si>
  <si>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</si>
  <si>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</si>
  <si>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</si>
  <si>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</si>
  <si>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</si>
  <si>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</si>
  <si>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</si>
  <si>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</si>
  <si>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</si>
  <si>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</si>
  <si>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</si>
  <si>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</si>
  <si>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</si>
  <si>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</si>
  <si>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</si>
  <si>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</si>
  <si>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</si>
  <si>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</si>
  <si>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</si>
  <si>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</si>
  <si>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</si>
  <si>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</si>
  <si>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</si>
  <si>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</si>
  <si>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</si>
  <si>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</si>
  <si>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</si>
  <si>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</si>
  <si>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</si>
  <si>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</si>
  <si>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</si>
  <si>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</si>
  <si>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</si>
  <si>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</si>
  <si>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</si>
  <si>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</si>
  <si>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</si>
  <si>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</si>
  <si>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</si>
  <si>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</si>
  <si>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</si>
  <si>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</si>
  <si>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</si>
  <si>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</si>
  <si>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</si>
  <si>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</si>
  <si>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</si>
  <si>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</si>
  <si>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</si>
  <si>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</si>
  <si>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</si>
  <si>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</si>
  <si>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</si>
  <si>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</si>
  <si>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</si>
  <si>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</si>
  <si>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</si>
  <si>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</si>
  <si>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</si>
  <si>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</si>
  <si>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</si>
  <si>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</si>
  <si>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</si>
  <si>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</si>
  <si>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</si>
  <si>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</si>
  <si>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</si>
  <si>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</si>
  <si>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</si>
  <si>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</si>
  <si>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</si>
  <si>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</si>
  <si>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</si>
  <si>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</si>
  <si>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</si>
  <si>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</si>
  <si>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</si>
  <si>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</si>
  <si>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</si>
  <si>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</si>
  <si>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</si>
  <si>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</si>
  <si>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</si>
  <si>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</si>
  <si>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</si>
  <si>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</si>
  <si>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</si>
  <si>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</si>
  <si>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</si>
  <si>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</si>
  <si>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</si>
  <si>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</si>
  <si>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</si>
  <si>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</si>
  <si>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</si>
  <si>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</si>
  <si>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</si>
  <si>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</si>
  <si>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</si>
  <si>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</si>
  <si>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</si>
  <si>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</si>
  <si>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</si>
  <si>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</si>
  <si>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</si>
  <si>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</si>
  <si>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</si>
  <si>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</si>
  <si>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</si>
  <si>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</si>
  <si>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</si>
  <si>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</si>
  <si>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</si>
  <si>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</si>
  <si>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</si>
  <si>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</si>
  <si>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</si>
  <si>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</si>
  <si>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</si>
  <si>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</si>
  <si>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</si>
  <si>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</si>
  <si>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</si>
  <si>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</si>
  <si>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</si>
  <si>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</si>
  <si>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</si>
  <si>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</si>
  <si>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</si>
  <si>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</si>
  <si>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</si>
  <si>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</si>
  <si>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</si>
  <si>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</si>
  <si>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</si>
  <si>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</si>
  <si>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</si>
  <si>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</si>
  <si>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</si>
  <si>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</si>
  <si>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</si>
  <si>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</si>
  <si>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</si>
  <si>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</si>
  <si>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</si>
  <si>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</si>
  <si>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</si>
  <si>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</si>
  <si>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</si>
  <si>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</si>
  <si>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</si>
  <si>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</si>
  <si>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</si>
  <si>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</si>
  <si>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</si>
  <si>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</si>
  <si>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</si>
  <si>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</si>
  <si>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</si>
  <si>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</si>
  <si>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</si>
  <si>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</si>
  <si>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</si>
  <si>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</si>
  <si>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</si>
  <si>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</si>
  <si>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</si>
  <si>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</si>
  <si>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</si>
  <si>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</si>
  <si>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</si>
  <si>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</si>
  <si>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</si>
  <si>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</si>
  <si>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</si>
  <si>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</si>
  <si>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</si>
  <si>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</si>
  <si>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</si>
  <si>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</si>
  <si>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</si>
  <si>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</si>
  <si>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</si>
  <si>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</si>
  <si>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</si>
  <si>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</si>
  <si>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</si>
  <si>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</si>
  <si>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</si>
  <si>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</si>
  <si>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</si>
  <si>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</si>
  <si>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</si>
  <si>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</si>
  <si>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</si>
  <si>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</si>
  <si>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</si>
  <si>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</si>
  <si>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</si>
  <si>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</si>
  <si>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</si>
  <si>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</si>
  <si>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</si>
  <si>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</si>
  <si>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</si>
  <si>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</si>
  <si>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</si>
  <si>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</si>
  <si>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</si>
  <si>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</si>
  <si>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</si>
  <si>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</si>
  <si>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</si>
  <si>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</si>
  <si>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</si>
  <si>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</si>
  <si>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</si>
  <si>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</si>
  <si>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</si>
  <si>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</si>
  <si>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</si>
  <si>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</si>
  <si>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</si>
  <si>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</si>
  <si>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</si>
  <si>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</si>
  <si>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</si>
  <si>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</si>
  <si>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</si>
  <si>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</si>
  <si>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</si>
  <si>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</si>
  <si>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</si>
  <si>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</si>
  <si>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</si>
  <si>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</si>
  <si>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</si>
  <si>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</si>
  <si>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</si>
  <si>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</si>
  <si>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</si>
  <si>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</si>
  <si>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</si>
  <si>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</si>
  <si>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</si>
  <si>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</si>
  <si>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</si>
  <si>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</si>
  <si>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</si>
  <si>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</si>
  <si>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</si>
  <si>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</si>
  <si>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</si>
  <si>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</si>
  <si>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</si>
  <si>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</si>
  <si>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</si>
  <si>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</si>
  <si>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</si>
  <si>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</si>
  <si>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</si>
  <si>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</si>
  <si>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</si>
  <si>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</si>
  <si>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</si>
  <si>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</si>
  <si>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</si>
  <si>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</si>
  <si>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</si>
  <si>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</si>
  <si>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</si>
  <si>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</si>
  <si>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</si>
  <si>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</si>
  <si>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</si>
  <si>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</si>
  <si>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</si>
  <si>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</si>
  <si>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</si>
  <si>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</si>
  <si>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</si>
  <si>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</si>
  <si>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</si>
  <si>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</si>
  <si>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</si>
  <si>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</si>
  <si>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</si>
  <si>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</si>
  <si>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</si>
  <si>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</si>
  <si>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</si>
  <si>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</si>
  <si>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</si>
  <si>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</si>
  <si>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</si>
  <si>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</si>
  <si>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</si>
  <si>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</si>
  <si>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</si>
  <si>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</si>
  <si>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</si>
  <si>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</si>
  <si>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</si>
  <si>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</si>
  <si>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</si>
  <si>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</si>
  <si>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</si>
  <si>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</si>
  <si>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</si>
  <si>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</si>
  <si>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</si>
  <si>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</si>
  <si>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</si>
  <si>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</si>
  <si>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</si>
  <si>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</si>
  <si>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</si>
  <si>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</si>
  <si>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</si>
  <si>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</si>
  <si>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</si>
  <si>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</si>
  <si>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</si>
  <si>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</si>
  <si>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</si>
  <si>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</si>
  <si>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</si>
  <si>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</si>
  <si>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</si>
  <si>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</si>
  <si>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</si>
  <si>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</si>
  <si>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</si>
  <si>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</si>
  <si>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</si>
  <si>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</si>
  <si>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</si>
  <si>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</si>
  <si>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</si>
  <si>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</si>
  <si>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</si>
  <si>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</si>
  <si>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</si>
  <si>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</si>
  <si>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</si>
  <si>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</si>
  <si>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</si>
  <si>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</si>
  <si>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</si>
  <si>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</si>
  <si>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</si>
  <si>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</si>
  <si>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</si>
  <si>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</si>
  <si>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</si>
  <si>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</si>
  <si>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</si>
  <si>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</si>
  <si>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</si>
  <si>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</si>
  <si>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</si>
  <si>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</si>
  <si>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</si>
  <si>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</si>
  <si>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</si>
  <si>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</si>
  <si>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</si>
  <si>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</si>
  <si>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</si>
  <si>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</si>
  <si>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</si>
  <si>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</si>
  <si>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</si>
  <si>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</si>
  <si>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</si>
  <si>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</si>
  <si>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</si>
  <si>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</si>
  <si>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</si>
  <si>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</si>
  <si>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</si>
  <si>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</si>
  <si>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</si>
  <si>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</si>
  <si>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</si>
  <si>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</si>
  <si>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</si>
  <si>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</si>
  <si>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</si>
  <si>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</si>
  <si>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</si>
  <si>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</si>
  <si>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</si>
  <si>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</si>
  <si>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</si>
  <si>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</si>
  <si>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</si>
  <si>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</si>
  <si>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</si>
  <si>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</si>
  <si>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</si>
  <si>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</si>
  <si>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</si>
  <si>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</si>
  <si>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</si>
  <si>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</si>
  <si>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</si>
  <si>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</si>
  <si>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</si>
  <si>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</si>
  <si>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</si>
  <si>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</si>
  <si>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</si>
  <si>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</si>
  <si>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</si>
  <si>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</si>
  <si>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</si>
  <si>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</si>
  <si>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</si>
  <si>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</si>
  <si>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</si>
  <si>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</si>
  <si>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</si>
  <si>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</si>
  <si>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</si>
  <si>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</si>
  <si>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</si>
  <si>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</si>
  <si>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</si>
  <si>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</si>
  <si>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</si>
  <si>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</si>
  <si>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</si>
  <si>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</si>
  <si>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</si>
  <si>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</si>
  <si>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</si>
  <si>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</si>
  <si>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</si>
  <si>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</si>
  <si>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</si>
  <si>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</si>
  <si>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</si>
  <si>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</si>
  <si>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</si>
  <si>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</si>
  <si>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</si>
  <si>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</si>
  <si>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</si>
  <si>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</si>
  <si>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</si>
  <si>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</si>
  <si>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</si>
  <si>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</si>
  <si>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</si>
  <si>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</si>
  <si>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</si>
  <si>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</si>
  <si>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</si>
  <si>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</si>
  <si>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</si>
  <si>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</si>
  <si>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</si>
  <si>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</si>
  <si>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</si>
  <si>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</si>
  <si>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</si>
  <si>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</si>
  <si>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</si>
  <si>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</si>
  <si>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</si>
  <si>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</si>
  <si>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</si>
  <si>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</si>
  <si>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</si>
  <si>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</si>
  <si>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</si>
  <si>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</si>
  <si>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</si>
  <si>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</si>
  <si>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</si>
  <si>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</si>
  <si>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</si>
  <si>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</si>
  <si>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</si>
  <si>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</si>
  <si>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</si>
  <si>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</si>
  <si>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</si>
  <si>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</si>
  <si>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</si>
  <si>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</si>
  <si>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</si>
  <si>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</si>
  <si>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</si>
  <si>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</si>
  <si>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</si>
  <si>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</si>
  <si>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</si>
  <si>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</si>
  <si>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</si>
  <si>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</si>
  <si>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</si>
  <si>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</si>
  <si>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</si>
  <si>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</si>
  <si>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</si>
  <si>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</si>
  <si>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</si>
  <si>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</si>
  <si>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</si>
  <si>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</si>
  <si>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</si>
  <si>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</si>
  <si>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</si>
  <si>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</si>
  <si>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</si>
  <si>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</si>
  <si>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</si>
  <si>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</si>
  <si>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</si>
  <si>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</si>
  <si>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</si>
  <si>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</si>
  <si>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</si>
  <si>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</si>
  <si>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</si>
  <si>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</si>
  <si>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</si>
  <si>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</si>
  <si>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</si>
  <si>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</si>
  <si>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</si>
  <si>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</si>
  <si>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</si>
  <si>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</si>
  <si>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</si>
  <si>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</si>
  <si>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</si>
  <si>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</si>
  <si>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</si>
  <si>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</si>
  <si>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</si>
  <si>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</si>
  <si>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</si>
  <si>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</si>
  <si>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</si>
  <si>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</si>
  <si>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</si>
  <si>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</si>
  <si>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</si>
  <si>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</si>
  <si>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</si>
  <si>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</si>
  <si>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</si>
  <si>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</si>
  <si>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</si>
  <si>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</si>
  <si>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</si>
  <si>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</si>
  <si>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</si>
  <si>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</si>
  <si>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</si>
  <si>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</si>
  <si>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</si>
  <si>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</si>
  <si>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</si>
  <si>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</si>
  <si>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</si>
  <si>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</si>
  <si>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</si>
  <si>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</si>
  <si>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</si>
  <si>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</si>
  <si>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</si>
  <si>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</si>
  <si>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</si>
  <si>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</si>
  <si>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</si>
  <si>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</si>
  <si>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</si>
  <si>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</si>
  <si>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</si>
  <si>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</si>
  <si>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</si>
  <si>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</si>
  <si>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</si>
  <si>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</si>
  <si>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</si>
  <si>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</si>
  <si>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</si>
  <si>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</si>
  <si>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</si>
  <si>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</si>
  <si>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</si>
  <si>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</si>
  <si>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</si>
  <si>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</si>
  <si>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</si>
  <si>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</si>
  <si>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</si>
  <si>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</si>
  <si>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</si>
  <si>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</si>
  <si>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</si>
  <si>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</si>
  <si>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</si>
  <si>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</si>
  <si>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</si>
  <si>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</si>
  <si>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</si>
  <si>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</si>
  <si>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</si>
  <si>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</si>
  <si>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</si>
  <si>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</si>
  <si>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</si>
  <si>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</si>
  <si>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</si>
  <si>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</si>
  <si>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</si>
  <si>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</si>
  <si>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</si>
  <si>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</si>
  <si>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</si>
  <si>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</si>
  <si>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</si>
  <si>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</si>
  <si>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</si>
  <si>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</si>
  <si>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</si>
  <si>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</si>
  <si>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</si>
  <si>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</si>
  <si>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</si>
  <si>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</si>
  <si>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</si>
  <si>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</si>
  <si>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</si>
  <si>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</si>
  <si>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</si>
  <si>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</si>
  <si>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</si>
  <si>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</si>
  <si>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</si>
  <si>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</si>
  <si>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</si>
  <si>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</si>
  <si>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</si>
  <si>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</si>
  <si>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</si>
  <si>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</si>
  <si>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</si>
  <si>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</si>
  <si>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</si>
  <si>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</si>
  <si>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</si>
  <si>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</si>
  <si>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</si>
  <si>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</si>
  <si>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</si>
  <si>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</si>
  <si>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</si>
  <si>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</si>
  <si>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</si>
  <si>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</si>
  <si>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</si>
  <si>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</si>
  <si>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</si>
  <si>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</si>
  <si>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</si>
  <si>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</si>
  <si>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</si>
  <si>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</si>
  <si>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</si>
  <si>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</si>
  <si>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</si>
  <si>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</si>
  <si>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</si>
  <si>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</si>
  <si>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</si>
  <si>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</si>
  <si>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</si>
  <si>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</si>
  <si>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</si>
  <si>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</si>
  <si>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</si>
  <si>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</si>
  <si>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</si>
  <si>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</si>
  <si>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</si>
  <si>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</si>
  <si>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</si>
  <si>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</si>
  <si>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</si>
  <si>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</si>
  <si>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</si>
  <si>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</si>
  <si>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</si>
  <si>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</si>
  <si>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</si>
  <si>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</si>
  <si>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</si>
  <si>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</si>
  <si>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</si>
  <si>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</si>
  <si>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</si>
  <si>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</si>
  <si>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</si>
  <si>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</si>
  <si>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</si>
  <si>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</si>
  <si>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</si>
  <si>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</si>
  <si>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</si>
  <si>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</si>
  <si>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</si>
  <si>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</si>
  <si>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</si>
  <si>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</si>
  <si>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</si>
  <si>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</si>
  <si>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</si>
  <si>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</si>
  <si>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</si>
  <si>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</si>
  <si>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</si>
  <si>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</si>
  <si>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</si>
  <si>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</si>
  <si>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</si>
  <si>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</si>
  <si>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</si>
  <si>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</si>
  <si>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</si>
  <si>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</si>
  <si>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</si>
  <si>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</si>
  <si>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</si>
  <si>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</si>
  <si>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</si>
  <si>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</si>
  <si>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</si>
  <si>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</si>
  <si>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</si>
  <si>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</si>
  <si>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</si>
  <si>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</si>
  <si>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</si>
  <si>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</si>
  <si>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</si>
  <si>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</si>
  <si>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</si>
  <si>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</si>
  <si>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</si>
  <si>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</si>
  <si>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</si>
  <si>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</si>
  <si>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</si>
  <si>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</si>
  <si>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</si>
  <si>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</si>
  <si>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</si>
  <si>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</si>
  <si>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</si>
  <si>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</si>
  <si>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</si>
  <si>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</si>
  <si>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</si>
  <si>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</si>
  <si>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</si>
  <si>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</si>
  <si>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</si>
  <si>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</si>
  <si>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</si>
  <si>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</si>
  <si>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</si>
  <si>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</si>
  <si>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</si>
  <si>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</si>
  <si>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</si>
  <si>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</si>
  <si>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</si>
  <si>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</si>
  <si>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</si>
  <si>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</si>
  <si>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</si>
  <si>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</si>
  <si>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</si>
  <si>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</si>
  <si>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</si>
  <si>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</si>
  <si>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</si>
  <si>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</si>
  <si>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</si>
  <si>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</si>
  <si>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</si>
  <si>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</si>
  <si>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</si>
  <si>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</si>
  <si>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</si>
  <si>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</si>
  <si>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</si>
  <si>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</si>
  <si>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</si>
  <si>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</si>
  <si>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</si>
  <si>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</si>
  <si>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</si>
  <si>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</si>
  <si>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</si>
  <si>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</si>
  <si>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</si>
  <si>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</si>
  <si>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</si>
  <si>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</si>
  <si>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</si>
  <si>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</si>
  <si>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</si>
  <si>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</si>
  <si>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</si>
  <si>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</si>
  <si>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</si>
  <si>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</si>
  <si>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</si>
  <si>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</si>
  <si>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</si>
  <si>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</si>
  <si>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</si>
  <si>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</si>
  <si>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</si>
  <si>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</si>
  <si>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</si>
  <si>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</si>
  <si>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</si>
  <si>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</si>
  <si>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</si>
  <si>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</si>
  <si>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</si>
  <si>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</si>
  <si>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</si>
  <si>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</si>
  <si>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</si>
  <si>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</si>
  <si>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</si>
  <si>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</si>
  <si>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</si>
  <si>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</si>
  <si>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</si>
  <si>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</si>
  <si>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</si>
  <si>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</si>
  <si>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</si>
  <si>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</si>
  <si>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</si>
  <si>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</si>
  <si>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</si>
  <si>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</si>
  <si>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</si>
  <si>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</si>
  <si>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</si>
  <si>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</si>
  <si>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</si>
  <si>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</si>
  <si>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</si>
  <si>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</si>
  <si>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</si>
  <si>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</si>
  <si>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</si>
  <si>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</si>
  <si>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</si>
  <si>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</si>
  <si>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</si>
  <si>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</si>
  <si>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</si>
  <si>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</si>
  <si>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</si>
  <si>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</si>
  <si>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</si>
  <si>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</si>
  <si>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</si>
  <si>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</si>
  <si>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</si>
  <si>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</si>
  <si>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</si>
  <si>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</si>
  <si>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</si>
  <si>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</si>
  <si>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</si>
  <si>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</si>
  <si>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</si>
  <si>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</si>
  <si>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</si>
  <si>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</si>
  <si>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</si>
  <si>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</si>
  <si>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</si>
  <si>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</si>
  <si>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</si>
  <si>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</si>
  <si>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</si>
  <si>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</si>
  <si>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</si>
  <si>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</si>
  <si>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</si>
  <si>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</si>
  <si>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</si>
  <si>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</si>
  <si>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</si>
  <si>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</si>
  <si>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</si>
  <si>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</si>
  <si>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</si>
  <si>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</si>
  <si>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</si>
  <si>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</si>
  <si>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</si>
  <si>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</si>
  <si>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</si>
  <si>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</si>
  <si>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</si>
  <si>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</si>
  <si>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</si>
  <si>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</si>
  <si>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</si>
  <si>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</si>
  <si>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</si>
  <si>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</si>
  <si>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</si>
  <si>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</si>
  <si>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</si>
  <si>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</si>
  <si>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</si>
  <si>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</si>
  <si>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</si>
  <si>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</si>
  <si>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</si>
  <si>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</si>
  <si>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</si>
  <si>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</si>
  <si>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</si>
  <si>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</si>
  <si>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</si>
  <si>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</si>
  <si>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</si>
  <si>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</si>
  <si>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</si>
  <si>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</si>
  <si>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</si>
  <si>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</si>
  <si>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</si>
  <si>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</si>
  <si>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</si>
  <si>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</si>
  <si>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</si>
  <si>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</si>
  <si>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</si>
  <si>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</si>
  <si>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</si>
  <si>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</si>
  <si>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</si>
  <si>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</si>
  <si>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</si>
  <si>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</si>
  <si>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</si>
  <si>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</si>
  <si>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</si>
  <si>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</si>
  <si>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</si>
  <si>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</si>
  <si>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</si>
  <si>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</si>
  <si>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</si>
  <si>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</si>
  <si>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</si>
  <si>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</si>
  <si>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</si>
  <si>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</si>
  <si>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</si>
  <si>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</si>
  <si>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</si>
  <si>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</si>
  <si>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</si>
  <si>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</si>
  <si>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</si>
  <si>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</si>
  <si>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</si>
  <si>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</si>
  <si>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</si>
  <si>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</si>
  <si>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</si>
  <si>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</si>
  <si>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</si>
  <si>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</si>
  <si>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</si>
  <si>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</si>
  <si>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</si>
  <si>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</si>
  <si>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</si>
  <si>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</si>
  <si>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</si>
  <si>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</si>
  <si>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</si>
  <si>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</si>
  <si>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</si>
  <si>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</si>
  <si>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</si>
  <si>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</si>
  <si>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</si>
  <si>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</si>
  <si>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</si>
  <si>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</si>
  <si>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</si>
  <si>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</si>
  <si>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</si>
  <si>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</si>
  <si>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</si>
  <si>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</si>
  <si>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</si>
  <si>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</si>
  <si>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</si>
  <si>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</si>
  <si>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</si>
  <si>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</si>
  <si>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</si>
  <si>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</si>
  <si>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</si>
  <si>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</si>
  <si>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</si>
  <si>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</si>
  <si>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</si>
  <si>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</si>
  <si>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</si>
  <si>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</si>
  <si>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</si>
  <si>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</si>
  <si>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</si>
  <si>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</si>
  <si>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</si>
  <si>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</si>
  <si>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</si>
  <si>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</si>
  <si>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</si>
  <si>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</si>
  <si>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</si>
  <si>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</si>
  <si>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</si>
  <si>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</si>
  <si>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</si>
  <si>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</si>
  <si>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</si>
  <si>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</si>
  <si>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</si>
  <si>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</si>
  <si>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</si>
  <si>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</si>
  <si>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</si>
  <si>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</si>
  <si>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</si>
  <si>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</si>
  <si>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</si>
  <si>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</si>
  <si>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</si>
  <si>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</si>
  <si>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</si>
  <si>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</si>
  <si>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</si>
  <si>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</si>
  <si>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</si>
  <si>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</si>
  <si>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</si>
  <si>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</si>
  <si>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</si>
  <si>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</si>
  <si>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</si>
  <si>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</si>
  <si>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</si>
  <si>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</si>
  <si>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</si>
  <si>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</si>
  <si>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</si>
  <si>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</si>
  <si>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</si>
  <si>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</si>
  <si>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</si>
  <si>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</si>
  <si>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</si>
  <si>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</si>
  <si>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</si>
  <si>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</si>
  <si>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</si>
  <si>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</si>
  <si>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</si>
  <si>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</si>
  <si>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</si>
  <si>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</si>
  <si>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</si>
  <si>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</si>
  <si>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</si>
  <si>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</si>
  <si>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</si>
  <si>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</si>
  <si>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</si>
  <si>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</si>
  <si>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</si>
  <si>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</si>
  <si>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</si>
  <si>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</si>
  <si>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</si>
  <si>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</si>
  <si>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</si>
  <si>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</si>
  <si>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</si>
  <si>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</si>
  <si>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</si>
  <si>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</si>
  <si>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</si>
  <si>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</si>
  <si>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</si>
  <si>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</si>
  <si>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</si>
  <si>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</si>
  <si>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</si>
  <si>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</si>
  <si>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</si>
  <si>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</si>
  <si>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</si>
  <si>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</si>
  <si>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</si>
  <si>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</si>
  <si>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</si>
  <si>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</si>
  <si>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</si>
  <si>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</si>
  <si>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</si>
  <si>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</si>
  <si>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</si>
  <si>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</si>
  <si>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</si>
  <si>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</si>
  <si>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</si>
  <si>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</si>
  <si>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</si>
  <si>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</si>
  <si>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</si>
  <si>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</si>
  <si>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</si>
  <si>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</si>
  <si>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</si>
  <si>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</si>
  <si>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</si>
  <si>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</si>
  <si>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</si>
  <si>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</si>
  <si>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</si>
  <si>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</si>
  <si>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</si>
  <si>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</si>
  <si>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</si>
  <si>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</si>
  <si>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</si>
  <si>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</si>
  <si>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</si>
  <si>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</si>
  <si>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</si>
  <si>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</si>
  <si>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</si>
  <si>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</si>
  <si>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</si>
  <si>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</si>
  <si>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</si>
  <si>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</si>
  <si>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</si>
  <si>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</si>
  <si>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</si>
  <si>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</si>
  <si>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</si>
  <si>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</si>
  <si>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</si>
  <si>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</si>
  <si>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</si>
  <si>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</si>
  <si>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</si>
  <si>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</si>
  <si>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</si>
  <si>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</si>
  <si>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</si>
  <si>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</si>
  <si>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</si>
  <si>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</si>
  <si>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</si>
  <si>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</si>
  <si>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</si>
  <si>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</si>
  <si>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</si>
  <si>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</si>
  <si>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</si>
  <si>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</si>
  <si>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</si>
  <si>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</si>
  <si>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</si>
  <si>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</si>
  <si>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</si>
  <si>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</si>
  <si>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</si>
  <si>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</si>
  <si>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</si>
  <si>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</si>
  <si>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</si>
  <si>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</si>
  <si>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</si>
  <si>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</si>
  <si>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</si>
  <si>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</si>
  <si>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</si>
  <si>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</si>
  <si>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</si>
  <si>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</si>
  <si>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</si>
  <si>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</si>
  <si>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</si>
  <si>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</si>
  <si>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</si>
  <si>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</si>
  <si>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</si>
  <si>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</si>
  <si>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</si>
  <si>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</si>
  <si>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</si>
  <si>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</si>
  <si>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</si>
  <si>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</si>
  <si>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</si>
  <si>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</si>
  <si>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</si>
  <si>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</si>
  <si>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</si>
  <si>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</si>
  <si>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</si>
  <si>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</si>
  <si>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</si>
  <si>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</si>
  <si>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</si>
  <si>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</si>
  <si>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</si>
  <si>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</si>
  <si>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</si>
  <si>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</si>
  <si>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</si>
  <si>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</si>
  <si>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</si>
  <si>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</si>
  <si>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</si>
  <si>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</si>
  <si>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</si>
  <si>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</si>
  <si>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</si>
  <si>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</si>
  <si>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</si>
  <si>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</si>
  <si>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</si>
  <si>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</si>
  <si>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</si>
  <si>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</si>
  <si>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</si>
  <si>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</si>
  <si>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</si>
  <si>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</si>
  <si>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</si>
  <si>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</si>
  <si>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</si>
  <si>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</si>
  <si>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</si>
  <si>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</si>
  <si>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</si>
  <si>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</si>
  <si>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</si>
  <si>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</si>
  <si>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</si>
  <si>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</si>
  <si>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</si>
  <si>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</si>
  <si>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</si>
  <si>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</si>
  <si>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</si>
  <si>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</si>
  <si>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</si>
  <si>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</si>
  <si>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</si>
  <si>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</si>
  <si>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</si>
  <si>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</si>
  <si>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</si>
  <si>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</si>
  <si>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</si>
  <si>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</si>
  <si>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</si>
  <si>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</si>
  <si>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</si>
  <si>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</si>
  <si>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</si>
  <si>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</si>
  <si>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</si>
  <si>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</si>
  <si>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</si>
  <si>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</si>
  <si>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</si>
  <si>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</si>
  <si>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</si>
  <si>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</si>
  <si>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</si>
  <si>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</si>
  <si>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</si>
  <si>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</si>
  <si>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</si>
  <si>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</si>
  <si>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</si>
  <si>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</si>
  <si>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</si>
  <si>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</si>
  <si>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</si>
  <si>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</si>
  <si>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</si>
  <si>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</si>
  <si>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</si>
  <si>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</si>
  <si>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</si>
  <si>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</si>
  <si>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</si>
  <si>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</si>
  <si>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</si>
  <si>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</si>
  <si>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</si>
  <si>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</si>
  <si>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</si>
  <si>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</si>
  <si>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</si>
  <si>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</si>
  <si>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</si>
  <si>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</si>
  <si>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</si>
  <si>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</si>
  <si>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</si>
  <si>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</si>
  <si>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</si>
  <si>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</si>
  <si>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</si>
  <si>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</si>
  <si>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</si>
  <si>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</si>
  <si>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</si>
  <si>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</si>
  <si>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</si>
  <si>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</si>
  <si>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</si>
  <si>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</si>
  <si>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</si>
  <si>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</si>
  <si>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</si>
  <si>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</si>
  <si>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</si>
  <si>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</si>
  <si>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</si>
  <si>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</si>
  <si>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</si>
  <si>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</si>
  <si>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</si>
  <si>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</si>
  <si>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</si>
  <si>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</si>
  <si>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</si>
  <si>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</si>
  <si>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</si>
  <si>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</si>
  <si>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</si>
  <si>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</si>
  <si>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</si>
  <si>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</si>
  <si>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</si>
  <si>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</si>
  <si>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</si>
  <si>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</si>
  <si>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</si>
  <si>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</si>
  <si>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</si>
  <si>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</si>
  <si>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</si>
  <si>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</si>
  <si>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</si>
  <si>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</si>
  <si>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</si>
  <si>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</si>
  <si>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</si>
  <si>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</si>
  <si>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</si>
  <si>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</si>
  <si>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</si>
  <si>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</si>
  <si>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</si>
  <si>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</si>
  <si>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</si>
  <si>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</si>
  <si>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</si>
  <si>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</si>
  <si>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</si>
  <si>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</si>
  <si>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</si>
  <si>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</si>
  <si>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</si>
  <si>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</si>
  <si>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</si>
  <si>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</si>
  <si>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</si>
  <si>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</si>
  <si>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</si>
  <si>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</si>
  <si>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</si>
  <si>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</si>
  <si>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</si>
  <si>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</si>
  <si>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</si>
  <si>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</si>
  <si>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</si>
  <si>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</si>
  <si>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</si>
  <si>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</si>
  <si>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</si>
  <si>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</si>
  <si>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</si>
  <si>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</si>
  <si>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</si>
  <si>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</si>
  <si>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</si>
  <si>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</si>
  <si>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</si>
  <si>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</si>
  <si>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</si>
  <si>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</si>
  <si>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</si>
  <si>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</si>
  <si>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</si>
  <si>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</si>
  <si>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</si>
  <si>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</si>
  <si>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</si>
  <si>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</si>
  <si>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</si>
  <si>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</si>
  <si>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</si>
  <si>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</si>
  <si>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</si>
  <si>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</si>
  <si>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</si>
  <si>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</si>
  <si>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</si>
  <si>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</si>
  <si>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</si>
  <si>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</si>
  <si>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</si>
  <si>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</si>
  <si>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</si>
  <si>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</si>
  <si>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</si>
  <si>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</si>
  <si>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</si>
  <si>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</si>
  <si>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</si>
  <si>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</si>
  <si>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</si>
  <si>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</si>
  <si>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</si>
  <si>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</si>
  <si>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</si>
  <si>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</si>
  <si>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</si>
  <si>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</si>
  <si>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</si>
  <si>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</si>
  <si>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</si>
  <si>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</si>
  <si>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</si>
  <si>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</si>
  <si>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</si>
  <si>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</si>
  <si>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</si>
  <si>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</si>
  <si>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</si>
  <si>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</si>
  <si>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</si>
  <si>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</si>
  <si>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</si>
  <si>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</si>
  <si>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</si>
  <si>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</si>
  <si>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</si>
  <si>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</si>
  <si>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</si>
  <si>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</si>
  <si>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</si>
  <si>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</si>
  <si>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</si>
  <si>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</si>
  <si>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</si>
  <si>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</si>
  <si>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</si>
  <si>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</si>
  <si>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</si>
  <si>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</si>
  <si>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</si>
  <si>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</si>
  <si>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</si>
  <si>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</si>
  <si>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</si>
  <si>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</si>
  <si>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</si>
  <si>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</si>
  <si>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</si>
  <si>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</si>
  <si>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</si>
  <si>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</si>
  <si>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</si>
  <si>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</si>
  <si>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</si>
  <si>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</si>
  <si>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</si>
  <si>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</si>
  <si>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</si>
  <si>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</si>
  <si>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</si>
  <si>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</si>
  <si>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</si>
  <si>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</si>
  <si>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</si>
  <si>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</si>
  <si>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</si>
  <si>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</si>
  <si>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</si>
  <si>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</si>
  <si>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</si>
  <si>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</si>
  <si>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</si>
  <si>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</si>
  <si>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</si>
  <si>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</si>
  <si>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</si>
  <si>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</si>
  <si>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</si>
  <si>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</si>
  <si>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</si>
  <si>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</si>
  <si>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</si>
  <si>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</si>
  <si>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</si>
  <si>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</si>
  <si>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</si>
  <si>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</si>
  <si>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</si>
  <si>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</si>
  <si>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</si>
  <si>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</si>
  <si>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</si>
  <si>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</si>
  <si>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</si>
  <si>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</si>
  <si>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</si>
  <si>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</si>
  <si>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</si>
  <si>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</si>
  <si>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</si>
  <si>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</si>
  <si>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</si>
  <si>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</si>
  <si>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</si>
  <si>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</si>
  <si>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</si>
  <si>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</si>
  <si>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</si>
  <si>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</si>
  <si>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</si>
  <si>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</si>
  <si>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</si>
  <si>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</si>
  <si>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</si>
  <si>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</si>
  <si>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</si>
  <si>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</si>
  <si>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</si>
  <si>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</si>
  <si>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</si>
  <si>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</si>
  <si>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</si>
  <si>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</si>
  <si>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</si>
  <si>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</si>
  <si>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</si>
  <si>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</si>
  <si>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</si>
  <si>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</si>
  <si>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</si>
  <si>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</si>
  <si>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</si>
  <si>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</si>
  <si>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</si>
  <si>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</si>
  <si>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</si>
  <si>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</si>
  <si>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</si>
  <si>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</si>
  <si>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</si>
  <si>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</si>
  <si>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</si>
  <si>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</si>
  <si>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</si>
  <si>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</si>
  <si>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</si>
  <si>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</si>
  <si>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</si>
  <si>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</si>
  <si>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</si>
  <si>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</si>
  <si>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</si>
  <si>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</si>
  <si>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</si>
  <si>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</si>
  <si>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</si>
  <si>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</si>
  <si>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</si>
  <si>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</si>
  <si>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</si>
  <si>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</si>
  <si>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</si>
  <si>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</si>
  <si>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</si>
  <si>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</si>
  <si>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</si>
  <si>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</si>
  <si>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</si>
  <si>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</si>
  <si>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</si>
  <si>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</si>
  <si>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</si>
  <si>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</si>
  <si>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</si>
  <si>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</si>
  <si>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</si>
  <si>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</si>
  <si>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</si>
  <si>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</si>
  <si>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</si>
  <si>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</si>
  <si>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</si>
  <si>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</si>
  <si>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</si>
  <si>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</si>
  <si>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</si>
  <si>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</si>
  <si>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</si>
  <si>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</si>
  <si>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</si>
  <si>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</si>
  <si>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</si>
  <si>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</si>
  <si>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</si>
  <si>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</si>
  <si>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</si>
  <si>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</si>
  <si>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</si>
  <si>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</si>
  <si>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</si>
  <si>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</si>
  <si>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</si>
  <si>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</si>
  <si>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</si>
  <si>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</si>
  <si>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</si>
  <si>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</si>
  <si>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</si>
  <si>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</si>
  <si>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</si>
  <si>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</si>
  <si>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</si>
  <si>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</si>
  <si>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</si>
  <si>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</si>
  <si>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</si>
  <si>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</si>
  <si>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</si>
  <si>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</si>
  <si>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</si>
  <si>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</si>
  <si>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</si>
  <si>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</si>
  <si>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</si>
  <si>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</si>
  <si>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</si>
  <si>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</si>
  <si>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</si>
  <si>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</si>
  <si>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</si>
  <si>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</si>
  <si>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</si>
  <si>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</si>
  <si>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</si>
  <si>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</si>
  <si>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</si>
  <si>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</si>
  <si>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</si>
  <si>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</si>
  <si>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</si>
  <si>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</si>
  <si>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</si>
  <si>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</si>
  <si>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</si>
  <si>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</si>
  <si>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</si>
  <si>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</si>
  <si>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</si>
  <si>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</si>
  <si>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</si>
  <si>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</si>
  <si>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</si>
  <si>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</si>
  <si>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</si>
  <si>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</si>
  <si>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</si>
  <si>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</si>
  <si>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</si>
  <si>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</si>
  <si>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</si>
  <si>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</si>
  <si>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</si>
  <si>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</si>
  <si>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</si>
  <si>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</si>
  <si>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</si>
  <si>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</si>
  <si>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</si>
  <si>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</si>
  <si>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</si>
  <si>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</si>
  <si>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</si>
  <si>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</si>
  <si>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</si>
  <si>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</si>
  <si>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</si>
  <si>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</si>
  <si>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</si>
  <si>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</si>
  <si>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</si>
  <si>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</si>
  <si>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</si>
  <si>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</si>
  <si>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</si>
  <si>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</si>
  <si>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</si>
  <si>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</si>
  <si>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</si>
  <si>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</si>
  <si>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</si>
  <si>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</si>
  <si>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</si>
  <si>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</si>
  <si>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</si>
  <si>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</si>
  <si>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</si>
  <si>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</si>
  <si>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</si>
  <si>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</si>
  <si>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</si>
  <si>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</si>
  <si>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</si>
  <si>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</si>
  <si>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</si>
  <si>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</si>
  <si>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</si>
  <si>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</si>
  <si>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</si>
  <si>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</si>
  <si>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</si>
  <si>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</si>
  <si>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</si>
  <si>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</si>
  <si>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</si>
  <si>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</si>
  <si>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</si>
  <si>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</si>
  <si>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</si>
  <si>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</si>
  <si>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</si>
  <si>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</si>
  <si>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</si>
  <si>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</si>
  <si>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</si>
  <si>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</si>
  <si>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</si>
  <si>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</si>
  <si>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</si>
  <si>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</si>
  <si>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</si>
  <si>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</si>
  <si>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</si>
  <si>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</si>
  <si>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</si>
  <si>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</si>
  <si>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</si>
  <si>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</si>
  <si>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</si>
  <si>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</si>
  <si>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</si>
  <si>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</si>
  <si>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</si>
  <si>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</si>
  <si>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</si>
  <si>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</si>
  <si>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</si>
  <si>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</si>
  <si>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</si>
  <si>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</si>
  <si>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</si>
  <si>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</si>
  <si>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</si>
  <si>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</si>
  <si>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</si>
  <si>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</si>
  <si>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</si>
  <si>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</si>
  <si>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</si>
  <si>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</si>
  <si>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</si>
  <si>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</si>
  <si>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</si>
  <si>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</si>
  <si>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</si>
  <si>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</si>
  <si>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</si>
  <si>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</si>
  <si>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</si>
  <si>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</si>
  <si>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</si>
  <si>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</si>
  <si>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</si>
  <si>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</si>
  <si>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</si>
  <si>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</si>
  <si>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</si>
  <si>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</si>
  <si>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</si>
  <si>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</si>
  <si>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</si>
  <si>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</si>
  <si>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</si>
  <si>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</si>
  <si>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</si>
  <si>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</si>
  <si>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</si>
  <si>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</si>
  <si>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</si>
  <si>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</si>
  <si>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</si>
  <si>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</si>
  <si>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</si>
  <si>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</si>
  <si>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</si>
  <si>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</si>
  <si>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</si>
  <si>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</si>
  <si>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</si>
  <si>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</si>
  <si>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</si>
  <si>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</si>
  <si>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</si>
  <si>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</si>
  <si>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</si>
  <si>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</si>
  <si>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</si>
  <si>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</si>
  <si>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</si>
  <si>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</si>
  <si>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</si>
  <si>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</si>
  <si>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</si>
  <si>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</si>
  <si>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</si>
  <si>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</si>
  <si>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</si>
  <si>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</si>
  <si>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</si>
  <si>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</si>
  <si>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</si>
  <si>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</si>
  <si>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</si>
  <si>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</si>
  <si>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</si>
  <si>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</si>
  <si>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</si>
  <si>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</si>
  <si>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</si>
  <si>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</si>
  <si>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</si>
  <si>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</si>
  <si>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</si>
  <si>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</si>
  <si>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</si>
  <si>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</si>
  <si>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</si>
  <si>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</si>
  <si>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</si>
  <si>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</si>
  <si>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</si>
  <si>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</si>
  <si>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</si>
  <si>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</si>
  <si>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</si>
  <si>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</si>
  <si>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</si>
  <si>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</si>
  <si>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</si>
  <si>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</si>
  <si>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</si>
  <si>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</si>
  <si>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</si>
  <si>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</si>
  <si>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</si>
  <si>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</si>
  <si>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</si>
  <si>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</si>
  <si>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</si>
  <si>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</si>
  <si>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</si>
  <si>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</si>
  <si>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</si>
  <si>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</si>
  <si>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</si>
  <si>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</si>
  <si>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</si>
  <si>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</si>
  <si>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</si>
  <si>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</si>
  <si>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</si>
  <si>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</si>
  <si>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</si>
  <si>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</si>
  <si>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</si>
  <si>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</si>
  <si>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</si>
  <si>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</si>
  <si>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</si>
  <si>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</si>
  <si>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</si>
  <si>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</si>
  <si>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</si>
  <si>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</si>
  <si>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</si>
  <si>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</si>
  <si>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</si>
  <si>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</si>
  <si>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</si>
  <si>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</si>
  <si>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</si>
  <si>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</si>
  <si>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</si>
  <si>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</si>
  <si>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</si>
  <si>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</si>
  <si>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</si>
  <si>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</si>
  <si>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</si>
  <si>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</si>
  <si>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</si>
  <si>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</si>
  <si>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</si>
  <si>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</si>
  <si>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</si>
  <si>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</si>
  <si>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</si>
  <si>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</si>
  <si>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</si>
  <si>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</si>
  <si>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</si>
  <si>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</si>
  <si>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</si>
  <si>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</si>
  <si>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</si>
  <si>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</si>
  <si>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</si>
  <si>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</si>
  <si>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</si>
  <si>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</si>
  <si>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</si>
  <si>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</si>
  <si>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</si>
  <si>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</si>
  <si>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</si>
  <si>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</si>
  <si>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</si>
  <si>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</si>
  <si>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</si>
  <si>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</si>
  <si>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</si>
  <si>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</si>
  <si>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</si>
  <si>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</si>
  <si>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</si>
  <si>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</si>
  <si>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</si>
  <si>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</si>
  <si>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</si>
  <si>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</si>
  <si>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</si>
  <si>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</si>
  <si>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</si>
  <si>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</si>
  <si>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</si>
  <si>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</si>
  <si>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</si>
  <si>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</si>
  <si>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</si>
  <si>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</si>
  <si>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</si>
  <si>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</si>
  <si>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</si>
  <si>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</si>
  <si>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</si>
  <si>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</si>
  <si>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</si>
  <si>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</si>
  <si>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</si>
  <si>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</si>
  <si>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</si>
  <si>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</si>
  <si>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</si>
  <si>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</si>
  <si>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</si>
  <si>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</si>
  <si>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</si>
  <si>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</si>
  <si>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</si>
  <si>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</si>
  <si>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</si>
  <si>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</si>
  <si>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</si>
  <si>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</si>
  <si>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</si>
  <si>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</si>
  <si>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</si>
  <si>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</si>
  <si>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</si>
  <si>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</si>
  <si>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</si>
  <si>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</si>
  <si>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</si>
  <si>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</si>
  <si>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</si>
  <si>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</si>
  <si>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</si>
  <si>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</si>
  <si>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</si>
  <si>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</si>
  <si>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</si>
  <si>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</si>
  <si>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</si>
  <si>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</si>
  <si>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</si>
  <si>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</si>
  <si>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</si>
  <si>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</si>
  <si>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</si>
  <si>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</si>
  <si>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</si>
  <si>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</si>
  <si>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</si>
  <si>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</si>
  <si>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</si>
  <si>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</si>
  <si>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</si>
  <si>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</si>
  <si>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</si>
  <si>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</si>
  <si>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</si>
  <si>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</si>
  <si>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</si>
  <si>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</si>
  <si>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</si>
  <si>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</si>
  <si>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</si>
  <si>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</si>
  <si>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</si>
  <si>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</si>
  <si>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</si>
  <si>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</si>
  <si>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</si>
  <si>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</si>
  <si>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</si>
  <si>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</si>
  <si>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</si>
  <si>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</si>
  <si>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</si>
  <si>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</si>
  <si>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</si>
  <si>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</si>
  <si>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</si>
  <si>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</si>
  <si>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</si>
  <si>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</si>
  <si>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</si>
  <si>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</si>
  <si>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</si>
  <si>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</si>
  <si>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</si>
  <si>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</si>
  <si>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</si>
  <si>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</si>
  <si>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</si>
  <si>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</si>
  <si>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</si>
  <si>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</si>
  <si>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</si>
  <si>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</si>
  <si>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</si>
  <si>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</si>
  <si>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</si>
  <si>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</si>
  <si>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</si>
  <si>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</si>
  <si>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</si>
  <si>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</si>
  <si>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</si>
  <si>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</si>
  <si>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</si>
  <si>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</si>
  <si>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</si>
  <si>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</si>
  <si>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</si>
  <si>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</si>
  <si>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</si>
  <si>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</si>
  <si>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</si>
  <si>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</si>
  <si>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</si>
  <si>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</si>
  <si>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</si>
  <si>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</si>
  <si>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</si>
  <si>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</si>
  <si>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</si>
  <si>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</si>
  <si>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</si>
  <si>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</si>
  <si>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</si>
  <si>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</si>
  <si>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</si>
  <si>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</si>
  <si>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</si>
  <si>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</si>
  <si>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</si>
  <si>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</si>
  <si>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</si>
  <si>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</si>
  <si>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</si>
  <si>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</si>
  <si>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</si>
  <si>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</si>
  <si>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</si>
  <si>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</si>
  <si>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</si>
  <si>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</si>
  <si>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</si>
  <si>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</si>
  <si>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</si>
  <si>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</si>
  <si>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</si>
  <si>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</si>
  <si>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</si>
  <si>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</si>
  <si>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</si>
  <si>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</si>
  <si>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</si>
  <si>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</si>
  <si>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</si>
  <si>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</si>
  <si>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</si>
  <si>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</si>
  <si>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</si>
  <si>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</si>
  <si>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</si>
  <si>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</si>
  <si>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</si>
  <si>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</si>
  <si>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</si>
  <si>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</si>
  <si>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</si>
  <si>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</si>
  <si>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</si>
  <si>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</si>
  <si>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</si>
  <si>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</si>
  <si>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</si>
  <si>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</si>
  <si>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</si>
  <si>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</si>
  <si>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</si>
  <si>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</si>
  <si>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</si>
  <si>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</si>
  <si>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</si>
  <si>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</si>
  <si>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</si>
  <si>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</si>
  <si>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</si>
  <si>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</si>
  <si>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</si>
  <si>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</si>
  <si>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</si>
  <si>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</si>
  <si>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</si>
  <si>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</si>
  <si>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</si>
  <si>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</si>
  <si>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</si>
  <si>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</si>
  <si>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</si>
  <si>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</si>
  <si>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</si>
  <si>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</si>
  <si>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</si>
  <si>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</si>
  <si>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</si>
  <si>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</si>
  <si>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</si>
  <si>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</si>
  <si>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</si>
  <si>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</si>
  <si>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</si>
  <si>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</si>
  <si>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</si>
  <si>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</si>
  <si>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</si>
  <si>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</si>
  <si>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</si>
  <si>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</si>
  <si>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</si>
  <si>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</si>
  <si>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</si>
  <si>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</si>
  <si>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</si>
  <si>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</si>
  <si>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</si>
  <si>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</si>
  <si>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</si>
  <si>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</si>
  <si>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</si>
  <si>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</si>
  <si>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</si>
  <si>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</si>
  <si>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</si>
  <si>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</si>
  <si>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</si>
  <si>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</si>
  <si>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</si>
  <si>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</si>
  <si>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</si>
  <si>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</si>
  <si>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</si>
  <si>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</si>
  <si>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</si>
  <si>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</si>
  <si>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</si>
  <si>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</si>
  <si>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</si>
  <si>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</si>
  <si>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</si>
  <si>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</si>
  <si>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</si>
  <si>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</si>
  <si>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</si>
  <si>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</si>
  <si>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</si>
  <si>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</si>
  <si>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</si>
  <si>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</si>
  <si>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</si>
  <si>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</si>
  <si>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</si>
  <si>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</si>
  <si>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</si>
  <si>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</si>
  <si>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</si>
  <si>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</si>
  <si>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</si>
  <si>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</si>
  <si>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</si>
  <si>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</si>
  <si>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</si>
  <si>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</si>
  <si>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</si>
  <si>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</si>
  <si>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</si>
  <si>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</si>
  <si>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</si>
  <si>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</si>
  <si>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</si>
  <si>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</si>
  <si>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</si>
  <si>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</si>
  <si>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</si>
  <si>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</si>
  <si>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</si>
  <si>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</si>
  <si>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</si>
  <si>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</si>
  <si>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</si>
  <si>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</si>
  <si>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</si>
  <si>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</si>
  <si>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</si>
  <si>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</si>
  <si>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</si>
  <si>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</si>
  <si>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</si>
  <si>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</si>
  <si>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</si>
  <si>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</si>
  <si>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</si>
  <si>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</si>
  <si>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</si>
  <si>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</si>
  <si>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</si>
  <si>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</si>
  <si>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</si>
  <si>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</si>
  <si>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</si>
  <si>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</si>
  <si>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</si>
  <si>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</si>
  <si>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</si>
  <si>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</si>
  <si>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</si>
  <si>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</si>
  <si>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</si>
  <si>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</si>
  <si>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</si>
  <si>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</si>
  <si>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</si>
  <si>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</si>
  <si>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</si>
  <si>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</si>
  <si>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</si>
  <si>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</si>
  <si>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</si>
  <si>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</si>
  <si>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</si>
  <si>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</si>
  <si>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</si>
  <si>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</si>
  <si>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</si>
  <si>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</si>
  <si>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</si>
  <si>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</si>
  <si>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</si>
  <si>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</si>
  <si>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</si>
  <si>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</si>
  <si>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</si>
  <si>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</si>
  <si>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</si>
  <si>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</si>
  <si>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</si>
  <si>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</si>
  <si>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</si>
  <si>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</si>
  <si>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</si>
  <si>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</si>
  <si>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</si>
  <si>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</si>
  <si>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</si>
  <si>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</si>
  <si>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</si>
  <si>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</si>
  <si>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</si>
  <si>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</si>
  <si>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</si>
  <si>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</si>
  <si>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</si>
  <si>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</si>
  <si>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</si>
  <si>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</si>
  <si>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</si>
  <si>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</si>
  <si>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</si>
  <si>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</si>
  <si>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</si>
  <si>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</si>
  <si>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</si>
  <si>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</si>
  <si>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</si>
  <si>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</si>
  <si>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</si>
  <si>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</si>
  <si>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</si>
  <si>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</si>
  <si>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</si>
  <si>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</si>
  <si>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</si>
  <si>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</si>
  <si>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</si>
  <si>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</si>
  <si>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</si>
  <si>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</si>
  <si>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</si>
  <si>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</si>
  <si>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</si>
  <si>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</si>
  <si>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</si>
  <si>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</si>
  <si>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</si>
  <si>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</si>
  <si>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</si>
  <si>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</si>
  <si>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</si>
  <si>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</si>
  <si>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</si>
  <si>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</si>
  <si>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</si>
  <si>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</si>
  <si>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</si>
  <si>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</si>
  <si>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</si>
  <si>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</si>
  <si>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</si>
  <si>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</si>
  <si>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</si>
  <si>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</si>
  <si>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</si>
  <si>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</si>
  <si>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</si>
  <si>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</si>
  <si>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</si>
  <si>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</si>
  <si>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</si>
  <si>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</si>
  <si>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</si>
  <si>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</si>
  <si>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</si>
  <si>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</si>
  <si>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</si>
  <si>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</si>
  <si>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</si>
  <si>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</si>
  <si>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</si>
  <si>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</si>
  <si>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</si>
  <si>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</si>
  <si>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</si>
  <si>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</si>
  <si>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</si>
  <si>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</si>
  <si>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</si>
  <si>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</si>
  <si>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</si>
  <si>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</si>
  <si>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</si>
  <si>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</si>
  <si>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</si>
  <si>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</si>
  <si>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</si>
  <si>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</si>
  <si>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</si>
  <si>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</si>
  <si>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</si>
  <si>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</si>
  <si>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</si>
  <si>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</si>
  <si>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</si>
  <si>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</si>
  <si>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</si>
  <si>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</si>
  <si>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</si>
  <si>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</si>
  <si>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</si>
  <si>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</si>
  <si>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</si>
  <si>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</si>
  <si>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</si>
  <si>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</si>
  <si>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</si>
  <si>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</si>
  <si>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</si>
  <si>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</si>
  <si>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</si>
  <si>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</si>
  <si>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</si>
  <si>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</si>
  <si>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</si>
  <si>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</si>
  <si>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</si>
  <si>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</si>
  <si>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</si>
  <si>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</si>
  <si>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</si>
  <si>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</si>
  <si>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</si>
  <si>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</si>
  <si>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</si>
  <si>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</si>
  <si>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</si>
  <si>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</si>
  <si>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</si>
  <si>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</si>
  <si>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</si>
  <si>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</si>
  <si>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</si>
  <si>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</si>
  <si>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</si>
  <si>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</si>
  <si>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</si>
  <si>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</si>
  <si>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</si>
  <si>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</si>
  <si>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</si>
  <si>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</si>
  <si>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</si>
  <si>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</si>
  <si>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</si>
  <si>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</si>
  <si>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</si>
  <si>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</si>
  <si>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</si>
  <si>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</si>
  <si>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</si>
  <si>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</si>
  <si>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</si>
  <si>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</si>
  <si>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</si>
  <si>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</si>
  <si>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</si>
  <si>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</si>
  <si>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</si>
  <si>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</si>
  <si>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</si>
  <si>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</si>
  <si>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</si>
  <si>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</si>
  <si>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</si>
  <si>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</si>
  <si>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</si>
  <si>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</si>
  <si>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</si>
  <si>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</si>
  <si>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</si>
  <si>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</si>
  <si>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</si>
  <si>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</si>
  <si>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</si>
  <si>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</si>
  <si>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</si>
  <si>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</si>
  <si>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</si>
  <si>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</si>
  <si>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</si>
  <si>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</si>
  <si>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</si>
  <si>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</si>
  <si>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</si>
  <si>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</si>
  <si>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</si>
  <si>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</si>
  <si>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</si>
  <si>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</si>
  <si>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</si>
  <si>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</si>
  <si>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</si>
  <si>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</si>
  <si>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</si>
  <si>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</si>
  <si>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</si>
  <si>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</si>
  <si>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</si>
  <si>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</si>
  <si>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</si>
  <si>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</si>
  <si>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</si>
  <si>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</si>
  <si>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</si>
  <si>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</si>
  <si>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</si>
  <si>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</si>
  <si>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</si>
  <si>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</si>
  <si>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</si>
  <si>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</si>
  <si>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</si>
  <si>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</si>
  <si>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</si>
  <si>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</si>
  <si>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</si>
  <si>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</si>
  <si>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</si>
  <si>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</si>
  <si>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</si>
  <si>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</si>
  <si>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</si>
  <si>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</si>
  <si>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</si>
  <si>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</si>
  <si>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</si>
  <si>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</si>
  <si>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</si>
  <si>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</si>
  <si>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</si>
  <si>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</si>
  <si>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</si>
  <si>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</si>
  <si>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</si>
  <si>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</si>
  <si>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</si>
  <si>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</si>
  <si>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</si>
  <si>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</si>
  <si>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</si>
  <si>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</si>
  <si>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</si>
  <si>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</si>
  <si>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</si>
  <si>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</si>
  <si>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</si>
  <si>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</si>
  <si>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</si>
  <si>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</si>
  <si>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</si>
  <si>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</si>
  <si>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</si>
  <si>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</si>
  <si>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</si>
  <si>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</si>
  <si>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</si>
  <si>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</si>
  <si>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</si>
  <si>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</si>
  <si>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</si>
  <si>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</si>
  <si>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</si>
  <si>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</si>
  <si>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</si>
  <si>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</si>
  <si>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</si>
  <si>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</si>
  <si>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</si>
  <si>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</si>
  <si>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</si>
  <si>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</si>
  <si>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</si>
  <si>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</si>
  <si>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</si>
  <si>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</si>
  <si>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</si>
  <si>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</si>
  <si>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</si>
  <si>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</si>
  <si>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</si>
  <si>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</si>
  <si>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</si>
  <si>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</si>
  <si>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</si>
  <si>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</si>
  <si>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</si>
  <si>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</si>
  <si>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</si>
  <si>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</si>
  <si>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</si>
  <si>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</si>
  <si>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</si>
  <si>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</si>
  <si>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</si>
  <si>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</si>
  <si>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</si>
  <si>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</si>
  <si>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</si>
  <si>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</si>
  <si>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</si>
  <si>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</si>
  <si>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</si>
  <si>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</si>
  <si>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</si>
  <si>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</si>
  <si>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</si>
  <si>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</si>
  <si>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</si>
  <si>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</si>
  <si>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</si>
  <si>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</si>
  <si>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</si>
  <si>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</si>
  <si>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</si>
  <si>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</si>
  <si>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</si>
  <si>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</si>
  <si>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</si>
  <si>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</si>
  <si>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</si>
  <si>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</si>
  <si>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</si>
  <si>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</si>
  <si>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</si>
  <si>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</si>
  <si>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</si>
  <si>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</si>
  <si>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</si>
  <si>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</si>
  <si>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</si>
  <si>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</si>
  <si>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</si>
  <si>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</si>
  <si>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</si>
  <si>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</si>
  <si>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</si>
  <si>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</si>
  <si>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</si>
  <si>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</si>
  <si>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</si>
  <si>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</si>
  <si>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</si>
  <si>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</si>
  <si>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</si>
  <si>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</si>
  <si>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</si>
  <si>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</si>
  <si>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</si>
  <si>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</si>
  <si>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</si>
  <si>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</si>
  <si>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</si>
  <si>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</si>
  <si>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</si>
  <si>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</si>
  <si>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</si>
  <si>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</si>
  <si>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</si>
  <si>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</si>
  <si>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</si>
  <si>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</si>
  <si>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</si>
  <si>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</si>
  <si>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</si>
  <si>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</si>
  <si>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</si>
  <si>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</si>
  <si>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</si>
  <si>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</si>
  <si>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</si>
  <si>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</si>
  <si>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</si>
  <si>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</si>
  <si>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</si>
  <si>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</si>
  <si>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</si>
  <si>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</si>
  <si>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</si>
  <si>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</si>
  <si>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</si>
  <si>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</si>
  <si>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</si>
  <si>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</si>
  <si>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</si>
  <si>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</si>
  <si>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</si>
  <si>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</si>
  <si>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</si>
  <si>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</si>
  <si>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</si>
  <si>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</si>
  <si>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</si>
  <si>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</si>
  <si>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</si>
  <si>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</si>
  <si>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</si>
  <si>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</si>
  <si>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</si>
  <si>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</si>
  <si>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</si>
  <si>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</si>
  <si>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</si>
  <si>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</si>
  <si>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</si>
  <si>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</si>
  <si>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</si>
  <si>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</si>
  <si>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</si>
  <si>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</si>
  <si>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</si>
  <si>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</si>
  <si>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</si>
  <si>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</si>
  <si>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</si>
  <si>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</si>
  <si>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</si>
  <si>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</si>
  <si>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</si>
  <si>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</si>
  <si>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</si>
  <si>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</si>
  <si>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</si>
  <si>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</si>
  <si>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</si>
  <si>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</si>
  <si>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</si>
  <si>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</si>
  <si>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</si>
  <si>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</si>
  <si>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</si>
  <si>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</si>
  <si>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</si>
  <si>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</si>
  <si>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</si>
  <si>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</si>
  <si>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</si>
  <si>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</si>
  <si>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</si>
  <si>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</si>
  <si>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</si>
  <si>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</si>
  <si>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</si>
  <si>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</si>
  <si>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</si>
  <si>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</si>
  <si>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</si>
  <si>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</si>
  <si>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</si>
  <si>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</si>
  <si>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</si>
  <si>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</si>
  <si>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</si>
  <si>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</si>
  <si>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</si>
  <si>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</si>
  <si>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</si>
  <si>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</si>
  <si>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</si>
  <si>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</si>
  <si>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</si>
  <si>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</si>
  <si>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</si>
  <si>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</si>
  <si>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</si>
  <si>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</si>
  <si>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</si>
  <si>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</si>
  <si>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</si>
  <si>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</si>
  <si>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</si>
  <si>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</si>
  <si>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</si>
  <si>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</si>
  <si>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</si>
  <si>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</si>
  <si>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</si>
  <si>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</si>
  <si>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</si>
  <si>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</si>
  <si>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</si>
  <si>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</si>
  <si>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</si>
  <si>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</si>
  <si>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</si>
  <si>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</si>
  <si>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</si>
  <si>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</si>
  <si>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</si>
  <si>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</si>
  <si>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</si>
  <si>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</si>
  <si>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</si>
  <si>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</si>
  <si>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</si>
  <si>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</si>
  <si>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</si>
  <si>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</si>
  <si>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</si>
  <si>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</si>
  <si>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</si>
  <si>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</si>
  <si>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</si>
  <si>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</si>
  <si>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</si>
  <si>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</si>
  <si>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</si>
  <si>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</si>
  <si>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</si>
  <si>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</si>
  <si>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</si>
  <si>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</si>
  <si>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</si>
  <si>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</si>
  <si>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</si>
  <si>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</si>
  <si>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</si>
  <si>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</si>
  <si>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</si>
  <si>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</si>
  <si>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</si>
  <si>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</si>
  <si>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</si>
  <si>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</si>
  <si>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</si>
  <si>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</si>
  <si>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</si>
  <si>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</si>
  <si>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</si>
  <si>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</si>
  <si>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</si>
  <si>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</si>
  <si>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</si>
  <si>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</si>
  <si>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</si>
  <si>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</si>
  <si>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</si>
  <si>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</si>
  <si>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</si>
  <si>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</si>
  <si>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</si>
  <si>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</si>
  <si>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</si>
  <si>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</si>
  <si>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</si>
  <si>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</si>
  <si>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</si>
  <si>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</si>
  <si>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</si>
  <si>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</si>
  <si>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</si>
  <si>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</si>
  <si>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</si>
  <si>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</si>
  <si>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</si>
  <si>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</si>
  <si>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</si>
  <si>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</si>
  <si>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</si>
  <si>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</si>
  <si>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</si>
  <si>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</si>
  <si>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</si>
  <si>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</si>
  <si>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</si>
  <si>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</si>
  <si>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</si>
  <si>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</si>
  <si>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</si>
  <si>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</si>
  <si>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</si>
  <si>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</si>
  <si>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</si>
  <si>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</si>
  <si>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</si>
  <si>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</si>
  <si>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</si>
  <si>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</si>
  <si>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</si>
  <si>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</si>
  <si>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</si>
  <si>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</si>
  <si>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</si>
  <si>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</si>
  <si>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</si>
  <si>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</si>
  <si>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</si>
  <si>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</si>
  <si>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</si>
  <si>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</si>
  <si>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</si>
  <si>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</si>
  <si>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</si>
  <si>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</si>
  <si>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</si>
  <si>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</si>
  <si>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</si>
  <si>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</si>
  <si>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</si>
  <si>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</si>
  <si>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</si>
  <si>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</si>
  <si>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</si>
  <si>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</si>
  <si>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</si>
  <si>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</si>
  <si>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</si>
  <si>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</si>
  <si>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</si>
  <si>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</si>
  <si>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</si>
  <si>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</si>
  <si>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</si>
  <si>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</si>
  <si>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</si>
  <si>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</si>
  <si>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</si>
  <si>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</si>
  <si>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</si>
  <si>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</si>
  <si>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</si>
  <si>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</si>
  <si>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</si>
  <si>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</si>
  <si>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</si>
  <si>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</si>
  <si>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</si>
  <si>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</si>
  <si>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</si>
  <si>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</si>
  <si>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</si>
  <si>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</si>
  <si>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</si>
  <si>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</si>
  <si>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</si>
  <si>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</si>
  <si>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</si>
  <si>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</si>
  <si>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</si>
  <si>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</si>
  <si>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</si>
  <si>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</si>
  <si>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</si>
  <si>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</si>
  <si>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</si>
  <si>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</si>
  <si>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</si>
  <si>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</si>
  <si>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</si>
  <si>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</si>
  <si>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</si>
  <si>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</si>
  <si>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</si>
  <si>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</si>
  <si>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</si>
  <si>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</si>
  <si>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</si>
  <si>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</si>
  <si>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</si>
  <si>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</si>
  <si>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</si>
  <si>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</si>
  <si>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</si>
  <si>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</si>
  <si>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</si>
  <si>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</si>
  <si>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</si>
  <si>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</si>
  <si>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</si>
  <si>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</si>
  <si>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</si>
  <si>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</si>
  <si>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</si>
  <si>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</si>
  <si>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</si>
  <si>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</si>
  <si>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</si>
  <si>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</si>
  <si>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</si>
  <si>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</si>
  <si>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</si>
  <si>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</si>
  <si>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</si>
  <si>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</si>
  <si>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</si>
  <si>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</si>
  <si>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</si>
  <si>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</si>
  <si>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</si>
  <si>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</si>
  <si>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</si>
  <si>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</si>
  <si>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</si>
  <si>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</si>
  <si>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</si>
  <si>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</si>
  <si>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</si>
  <si>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</si>
  <si>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</si>
  <si>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</si>
  <si>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</si>
  <si>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</si>
  <si>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</si>
  <si>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</si>
  <si>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</si>
  <si>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</si>
  <si>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</si>
  <si>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</si>
  <si>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</si>
  <si>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</si>
  <si>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</si>
  <si>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</si>
  <si>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</si>
  <si>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</si>
  <si>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</si>
  <si>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</si>
  <si>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</si>
  <si>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</si>
  <si>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</si>
  <si>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</si>
  <si>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</si>
  <si>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</si>
  <si>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</si>
  <si>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</si>
  <si>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</si>
  <si>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</si>
  <si>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</si>
  <si>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</si>
  <si>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</si>
  <si>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</si>
  <si>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</si>
  <si>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</si>
  <si>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</si>
  <si>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</si>
  <si>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</si>
  <si>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</si>
  <si>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</si>
  <si>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</si>
  <si>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</si>
  <si>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</si>
  <si>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</si>
  <si>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</si>
  <si>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</si>
  <si>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</si>
  <si>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</si>
  <si>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</si>
  <si>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</si>
  <si>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</si>
  <si>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</si>
  <si>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</si>
  <si>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</si>
  <si>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</si>
  <si>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</si>
  <si>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</si>
  <si>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</si>
  <si>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</si>
  <si>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</si>
  <si>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</si>
  <si>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</si>
  <si>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</si>
  <si>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</si>
  <si>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</si>
  <si>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</si>
  <si>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</si>
  <si>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</si>
  <si>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</si>
  <si>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</si>
  <si>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</si>
  <si>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</si>
  <si>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</si>
  <si>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</si>
  <si>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</si>
  <si>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</si>
  <si>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</si>
  <si>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</si>
  <si>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</si>
  <si>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</si>
  <si>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</si>
  <si>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</si>
  <si>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</si>
  <si>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</si>
  <si>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</si>
  <si>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</si>
  <si>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</si>
  <si>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</si>
  <si>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</si>
  <si>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</si>
  <si>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</si>
  <si>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</si>
  <si>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</si>
  <si>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</si>
  <si>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</si>
  <si>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</si>
  <si>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</si>
  <si>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</si>
  <si>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</si>
  <si>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</si>
  <si>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</si>
  <si>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</si>
  <si>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</si>
  <si>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</si>
  <si>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</si>
  <si>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</si>
  <si>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</si>
  <si>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</si>
  <si>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</si>
  <si>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</si>
  <si>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</si>
  <si>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</si>
  <si>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</si>
  <si>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</si>
  <si>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</si>
  <si>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</si>
  <si>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</si>
  <si>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</si>
  <si>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</si>
  <si>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</si>
  <si>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</si>
  <si>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</si>
  <si>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</si>
  <si>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</si>
  <si>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</si>
  <si>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</si>
  <si>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</si>
  <si>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</si>
  <si>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</si>
  <si>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</si>
  <si>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</si>
  <si>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</si>
  <si>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</si>
  <si>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</si>
  <si>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</si>
  <si>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</si>
  <si>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</si>
  <si>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</si>
  <si>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</si>
  <si>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</si>
  <si>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</si>
  <si>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</si>
  <si>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</si>
  <si>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</si>
  <si>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</si>
  <si>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</si>
  <si>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</si>
  <si>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</si>
  <si>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</si>
  <si>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</si>
  <si>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</si>
  <si>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</si>
  <si>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</si>
  <si>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</si>
  <si>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</si>
  <si>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</si>
  <si>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</si>
  <si>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</si>
  <si>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</si>
  <si>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</si>
  <si>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</si>
  <si>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</si>
  <si>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</si>
  <si>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</si>
  <si>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</si>
  <si>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</si>
  <si>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</si>
  <si>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</si>
  <si>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</si>
  <si>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</si>
  <si>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</si>
  <si>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</si>
  <si>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</si>
  <si>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</si>
  <si>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</si>
  <si>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</si>
  <si>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</si>
  <si>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</si>
  <si>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</si>
  <si>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</si>
  <si>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</si>
  <si>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</si>
  <si>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</si>
  <si>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</si>
  <si>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</si>
  <si>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</si>
  <si>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</si>
  <si>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</si>
  <si>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</si>
  <si>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</si>
  <si>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</si>
  <si>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</si>
  <si>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</si>
  <si>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</si>
  <si>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</si>
  <si>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</si>
  <si>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</si>
  <si>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</si>
  <si>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</si>
  <si>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</si>
  <si>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</si>
  <si>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</si>
  <si>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</si>
  <si>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</si>
  <si>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</si>
  <si>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</si>
  <si>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</si>
  <si>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</si>
  <si>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</si>
  <si>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</si>
  <si>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</si>
  <si>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</si>
  <si>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</si>
  <si>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</si>
  <si>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</si>
  <si>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</si>
  <si>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</si>
  <si>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</si>
  <si>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</si>
  <si>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</si>
  <si>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</si>
  <si>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</si>
  <si>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</si>
  <si>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</si>
  <si>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</si>
  <si>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</si>
  <si>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</si>
  <si>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</si>
  <si>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</si>
  <si>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</si>
  <si>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</si>
  <si>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</si>
  <si>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</si>
  <si>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</si>
  <si>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</si>
  <si>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</si>
  <si>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</si>
  <si>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</si>
  <si>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</si>
  <si>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</si>
  <si>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</si>
  <si>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</si>
  <si>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</si>
  <si>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</si>
  <si>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</si>
  <si>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</si>
  <si>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</si>
  <si>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</si>
  <si>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</si>
  <si>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</si>
  <si>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</si>
  <si>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</si>
  <si>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</si>
  <si>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</si>
  <si>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</si>
  <si>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</si>
  <si>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</si>
  <si>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</si>
  <si>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</si>
  <si>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</si>
  <si>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</si>
  <si>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</si>
  <si>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</si>
  <si>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</si>
  <si>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</si>
  <si>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</si>
  <si>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</si>
  <si>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</si>
  <si>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</si>
  <si>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</si>
  <si>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</si>
  <si>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</si>
  <si>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</si>
  <si>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</si>
  <si>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</si>
  <si>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</si>
  <si>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</si>
  <si>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</si>
  <si>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</si>
  <si>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</si>
  <si>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</si>
  <si>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</si>
  <si>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</si>
  <si>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</si>
  <si>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</si>
  <si>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</si>
  <si>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</si>
  <si>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</si>
  <si>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</si>
  <si>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</si>
  <si>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</si>
  <si>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</si>
  <si>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</si>
  <si>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</si>
  <si>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</si>
  <si>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</si>
  <si>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</si>
  <si>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</si>
  <si>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</si>
  <si>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</si>
  <si>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</si>
  <si>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</si>
  <si>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</si>
  <si>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</si>
  <si>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</si>
  <si>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</si>
  <si>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</si>
  <si>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</si>
  <si>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</si>
  <si>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</si>
  <si>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</si>
  <si>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</si>
  <si>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</si>
  <si>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</si>
  <si>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</si>
  <si>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</si>
  <si>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</si>
  <si>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</si>
  <si>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</si>
  <si>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</si>
  <si>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</si>
  <si>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</si>
  <si>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</si>
  <si>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</si>
  <si>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</si>
  <si>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</si>
  <si>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</si>
  <si>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</si>
  <si>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</si>
  <si>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</si>
  <si>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</si>
  <si>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</si>
  <si>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</si>
  <si>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</si>
  <si>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</si>
  <si>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</si>
  <si>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</si>
  <si>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</si>
  <si>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</si>
  <si>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</si>
  <si>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</si>
  <si>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</si>
  <si>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</si>
  <si>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</si>
  <si>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</si>
  <si>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</si>
  <si>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</si>
  <si>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</si>
  <si>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</si>
  <si>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</si>
  <si>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</si>
  <si>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</si>
  <si>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</si>
  <si>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</si>
  <si>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</si>
  <si>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</si>
  <si>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</si>
  <si>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</si>
  <si>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</si>
  <si>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</si>
  <si>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</si>
  <si>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</si>
  <si>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</si>
  <si>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</si>
  <si>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</si>
  <si>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</si>
  <si>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</si>
  <si>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</si>
  <si>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</si>
  <si>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</si>
  <si>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</si>
  <si>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</si>
  <si>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</si>
  <si>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</si>
  <si>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</si>
  <si>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</si>
  <si>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</si>
  <si>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</si>
  <si>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</si>
  <si>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</si>
  <si>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</si>
  <si>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</si>
  <si>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</si>
  <si>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</si>
  <si>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</si>
  <si>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</si>
  <si>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</si>
  <si>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</si>
  <si>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</si>
  <si>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</si>
  <si>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</si>
  <si>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</si>
  <si>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</si>
  <si>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</si>
  <si>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</si>
  <si>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</si>
  <si>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</si>
  <si>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</si>
  <si>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</si>
  <si>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</si>
  <si>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</si>
  <si>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</si>
  <si>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</si>
  <si>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</si>
  <si>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</si>
  <si>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</si>
  <si>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</si>
  <si>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</si>
  <si>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</si>
  <si>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</si>
  <si>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</si>
  <si>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</si>
  <si>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</si>
  <si>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</si>
  <si>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</si>
  <si>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</si>
  <si>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</si>
  <si>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</si>
  <si>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</si>
  <si>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</si>
  <si>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</si>
  <si>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</si>
  <si>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</si>
  <si>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</si>
  <si>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</si>
  <si>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</si>
  <si>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</si>
  <si>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</si>
  <si>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</si>
  <si>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</si>
  <si>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</si>
  <si>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</si>
  <si>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</si>
  <si>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</si>
  <si>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</si>
  <si>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</si>
  <si>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</si>
  <si>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</si>
  <si>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</si>
  <si>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</si>
  <si>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</si>
  <si>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</si>
  <si>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</si>
  <si>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</si>
  <si>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</si>
  <si>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</si>
  <si>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</si>
  <si>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</si>
  <si>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</si>
  <si>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</si>
  <si>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</si>
  <si>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</si>
  <si>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</si>
  <si>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</si>
  <si>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</si>
  <si>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</si>
  <si>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</si>
  <si>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</si>
  <si>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</si>
  <si>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</si>
  <si>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</si>
  <si>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</si>
  <si>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</si>
  <si>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</si>
  <si>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</si>
  <si>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</si>
  <si>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</si>
  <si>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</si>
  <si>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</si>
  <si>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</si>
  <si>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</si>
  <si>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</si>
  <si>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</si>
  <si>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</si>
  <si>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</si>
  <si>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</si>
  <si>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</si>
  <si>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</si>
  <si>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</si>
  <si>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</si>
  <si>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</si>
  <si>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</si>
  <si>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</si>
  <si>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</si>
  <si>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</si>
  <si>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</si>
  <si>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</si>
  <si>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</si>
  <si>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</si>
  <si>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</si>
  <si>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</si>
  <si>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</si>
  <si>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</si>
  <si>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</si>
  <si>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</si>
  <si>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</si>
  <si>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</si>
  <si>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</si>
  <si>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</si>
  <si>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</si>
  <si>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</si>
  <si>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</si>
  <si>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</si>
  <si>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</si>
  <si>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</si>
  <si>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</si>
  <si>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</si>
  <si>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</si>
  <si>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</si>
  <si>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</si>
  <si>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</si>
  <si>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</si>
  <si>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</si>
  <si>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</si>
  <si>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</si>
  <si>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</si>
  <si>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</si>
  <si>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</si>
  <si>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</si>
  <si>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</si>
  <si>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</si>
  <si>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</si>
  <si>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</si>
  <si>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</si>
  <si>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</si>
  <si>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</si>
  <si>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</si>
  <si>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</si>
  <si>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</si>
  <si>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</si>
  <si>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</si>
  <si>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</si>
  <si>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</si>
  <si>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</si>
  <si>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</si>
  <si>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</si>
  <si>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</si>
  <si>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</si>
  <si>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</si>
  <si>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</si>
  <si>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</si>
  <si>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</si>
  <si>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</si>
  <si>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</si>
  <si>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</si>
  <si>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</si>
  <si>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</si>
  <si>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</si>
  <si>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</si>
  <si>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</si>
  <si>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</si>
  <si>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</si>
  <si>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</si>
  <si>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</si>
  <si>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</si>
  <si>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</si>
  <si>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</si>
  <si>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</si>
  <si>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</si>
  <si>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</si>
  <si>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</si>
  <si>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</si>
  <si>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</si>
  <si>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</si>
  <si>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</si>
  <si>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</si>
  <si>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</si>
  <si>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</si>
  <si>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</si>
  <si>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</si>
  <si>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</si>
  <si>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</si>
  <si>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</si>
  <si>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</si>
  <si>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</si>
  <si>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</si>
  <si>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</si>
  <si>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</si>
  <si>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</si>
  <si>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</si>
  <si>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</si>
  <si>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</si>
  <si>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</si>
  <si>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</si>
  <si>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</si>
  <si>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</si>
  <si>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</si>
  <si>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</si>
  <si>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</si>
  <si>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</si>
  <si>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</si>
  <si>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</si>
  <si>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</si>
  <si>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</si>
  <si>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</si>
  <si>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</si>
  <si>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</si>
  <si>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</si>
  <si>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</si>
  <si>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</si>
  <si>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</si>
  <si>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</si>
  <si>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</si>
  <si>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</si>
  <si>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</si>
  <si>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</si>
  <si>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</si>
  <si>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</si>
  <si>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</si>
  <si>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</si>
  <si>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</si>
  <si>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</si>
  <si>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</si>
  <si>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</si>
  <si>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</si>
  <si>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</si>
  <si>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</si>
  <si>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</si>
  <si>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</si>
  <si>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</si>
  <si>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</si>
  <si>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</si>
  <si>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</si>
  <si>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</si>
  <si>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</si>
  <si>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</si>
  <si>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</si>
  <si>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</si>
  <si>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</si>
  <si>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</si>
  <si>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</si>
  <si>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</si>
  <si>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</si>
  <si>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</si>
  <si>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</si>
  <si>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</si>
  <si>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</si>
  <si>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</si>
  <si>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</si>
  <si>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</si>
  <si>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</si>
  <si>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</si>
  <si>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</si>
  <si>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</si>
  <si>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</si>
  <si>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</si>
  <si>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</si>
  <si>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</si>
  <si>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</si>
  <si>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</si>
  <si>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</si>
  <si>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</si>
  <si>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</si>
  <si>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</si>
  <si>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</si>
  <si>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</si>
  <si>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</si>
  <si>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</si>
  <si>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</si>
  <si>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</si>
  <si>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</si>
  <si>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</si>
  <si>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</si>
  <si>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</si>
  <si>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</si>
  <si>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</si>
  <si>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</si>
  <si>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</si>
  <si>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</si>
  <si>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</si>
  <si>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</si>
  <si>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</si>
  <si>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</si>
  <si>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</si>
  <si>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</si>
  <si>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</si>
  <si>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</si>
  <si>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</si>
  <si>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</si>
  <si>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</si>
  <si>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</si>
  <si>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</si>
  <si>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</si>
  <si>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</si>
  <si>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</si>
  <si>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</si>
  <si>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</si>
  <si>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</si>
  <si>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</si>
  <si>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</si>
  <si>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</si>
  <si>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</si>
  <si>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</si>
  <si>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</si>
  <si>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</si>
  <si>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</si>
  <si>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</si>
  <si>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</si>
  <si>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</si>
  <si>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</si>
  <si>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</si>
  <si>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</si>
  <si>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</si>
  <si>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</si>
  <si>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</si>
  <si>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</si>
  <si>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</si>
  <si>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</si>
  <si>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</si>
  <si>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</si>
  <si>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</si>
  <si>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</si>
  <si>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</si>
  <si>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</si>
  <si>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</si>
  <si>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</si>
  <si>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</si>
  <si>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</si>
  <si>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</si>
  <si>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</si>
  <si>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</si>
  <si>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</si>
  <si>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</si>
  <si>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</si>
  <si>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</si>
  <si>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</si>
  <si>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</si>
  <si>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</si>
  <si>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</si>
  <si>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</si>
  <si>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</si>
  <si>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</si>
  <si>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</si>
  <si>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</si>
  <si>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</si>
  <si>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</si>
  <si>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</si>
  <si>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</si>
  <si>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</si>
  <si>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</si>
  <si>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</si>
  <si>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</si>
  <si>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</si>
  <si>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</si>
  <si>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</si>
  <si>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</si>
  <si>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</si>
  <si>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</si>
  <si>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</si>
  <si>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</si>
  <si>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</si>
  <si>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</si>
  <si>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</si>
  <si>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</si>
  <si>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</si>
  <si>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</si>
  <si>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</si>
  <si>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</si>
  <si>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</si>
  <si>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</si>
  <si>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</si>
  <si>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</si>
  <si>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</si>
  <si>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</si>
  <si>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</si>
  <si>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</si>
  <si>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</si>
  <si>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</si>
  <si>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</si>
  <si>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</si>
  <si>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</si>
  <si>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</si>
  <si>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</si>
  <si>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</si>
  <si>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</si>
  <si>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</si>
  <si>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</si>
  <si>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</si>
  <si>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</si>
  <si>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</si>
  <si>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</si>
  <si>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</si>
  <si>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</si>
  <si>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</si>
  <si>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</si>
  <si>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</si>
  <si>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</si>
  <si>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</si>
  <si>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</si>
  <si>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</si>
  <si>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</si>
  <si>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</si>
  <si>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</si>
  <si>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</si>
  <si>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</si>
  <si>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</si>
  <si>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</si>
  <si>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</si>
  <si>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</si>
  <si>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</si>
  <si>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</si>
  <si>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</si>
  <si>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</si>
  <si>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</si>
  <si>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</si>
  <si>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</si>
  <si>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</si>
  <si>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</si>
  <si>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</si>
  <si>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</si>
  <si>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</si>
  <si>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</si>
  <si>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</si>
  <si>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</si>
  <si>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</si>
  <si>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</si>
  <si>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</si>
  <si>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</si>
  <si>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</si>
  <si>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</si>
  <si>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</si>
  <si>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</si>
  <si>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</si>
  <si>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</si>
  <si>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</si>
  <si>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</si>
  <si>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</si>
  <si>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</si>
  <si>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</si>
  <si>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</si>
  <si>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</si>
  <si>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</si>
  <si>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</si>
  <si>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</si>
  <si>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</si>
  <si>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</si>
  <si>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</si>
  <si>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</si>
  <si>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</si>
  <si>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</si>
  <si>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</si>
  <si>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</si>
  <si>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</si>
  <si>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</si>
  <si>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</si>
  <si>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</si>
  <si>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</si>
  <si>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</si>
  <si>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</si>
  <si>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</si>
  <si>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</si>
  <si>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</si>
  <si>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</si>
  <si>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</si>
  <si>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</si>
  <si>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</si>
  <si>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</si>
  <si>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</si>
  <si>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</si>
  <si>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</si>
  <si>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</si>
  <si>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</si>
  <si>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</si>
  <si>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</si>
  <si>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</si>
  <si>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</si>
  <si>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</si>
  <si>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</si>
  <si>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</si>
  <si>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</si>
  <si>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</si>
  <si>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</si>
  <si>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</si>
  <si>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</si>
  <si>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</si>
  <si>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</si>
  <si>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</si>
  <si>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</si>
  <si>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</si>
  <si>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</si>
  <si>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</si>
  <si>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</si>
  <si>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</si>
  <si>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</si>
  <si>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</si>
  <si>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</si>
  <si>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</si>
  <si>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</si>
  <si>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</si>
  <si>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</si>
  <si>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</si>
  <si>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</si>
  <si>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</si>
  <si>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</si>
  <si>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</si>
  <si>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</si>
  <si>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</si>
  <si>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</si>
  <si>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</si>
  <si>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</si>
  <si>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</si>
  <si>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</si>
  <si>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</si>
  <si>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</si>
  <si>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</si>
  <si>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</si>
  <si>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</si>
  <si>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</si>
  <si>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</si>
  <si>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</si>
  <si>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</si>
  <si>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</si>
  <si>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</si>
  <si>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</si>
  <si>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</si>
  <si>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</si>
  <si>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</si>
  <si>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</si>
  <si>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</si>
  <si>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</si>
  <si>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</si>
  <si>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</si>
  <si>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</si>
  <si>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</si>
  <si>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</si>
  <si>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</si>
  <si>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</si>
  <si>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</si>
  <si>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</si>
  <si>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</si>
  <si>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</si>
  <si>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</si>
  <si>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</si>
  <si>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</si>
  <si>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</si>
  <si>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</si>
  <si>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</si>
  <si>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</si>
  <si>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</si>
  <si>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</si>
  <si>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</si>
  <si>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</si>
  <si>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</si>
  <si>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</si>
  <si>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</si>
  <si>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</si>
  <si>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</si>
  <si>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</si>
  <si>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</si>
  <si>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</si>
  <si>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</si>
  <si>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</si>
  <si>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</si>
  <si>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</si>
  <si>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</si>
  <si>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</si>
  <si>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</si>
  <si>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</si>
  <si>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</si>
  <si>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</si>
  <si>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</si>
  <si>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</si>
  <si>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</si>
  <si>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</si>
  <si>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</si>
  <si>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</si>
  <si>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</si>
  <si>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</si>
  <si>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</si>
  <si>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</si>
  <si>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</si>
  <si>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</si>
  <si>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</si>
  <si>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</si>
  <si>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</si>
  <si>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</si>
  <si>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</si>
  <si>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</si>
  <si>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</si>
  <si>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</si>
  <si>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</si>
  <si>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</si>
  <si>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</si>
  <si>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</si>
  <si>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</si>
  <si>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</si>
  <si>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</si>
  <si>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</si>
  <si>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</si>
  <si>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</si>
  <si>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</si>
  <si>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</si>
  <si>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</si>
  <si>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</si>
  <si>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</si>
  <si>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</si>
  <si>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</si>
  <si>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</si>
  <si>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</si>
  <si>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</si>
  <si>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</si>
  <si>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</si>
  <si>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</si>
  <si>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</si>
  <si>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</si>
  <si>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</si>
  <si>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</si>
  <si>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</si>
  <si>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</si>
  <si>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</si>
  <si>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</si>
  <si>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</si>
  <si>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</si>
  <si>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</si>
  <si>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</si>
  <si>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</si>
  <si>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</si>
  <si>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</si>
  <si>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</si>
  <si>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</si>
  <si>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</si>
  <si>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</si>
  <si>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</si>
  <si>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</si>
  <si>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</si>
  <si>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</si>
  <si>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</si>
  <si>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</si>
  <si>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</si>
  <si>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</si>
  <si>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</si>
  <si>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</si>
  <si>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</si>
  <si>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</si>
  <si>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</si>
  <si>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</si>
  <si>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</si>
  <si>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</si>
  <si>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</si>
  <si>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</si>
  <si>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</si>
  <si>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</si>
  <si>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</si>
  <si>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</si>
  <si>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</si>
  <si>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</si>
  <si>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</si>
  <si>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</si>
  <si>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</si>
  <si>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</si>
  <si>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</si>
  <si>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</si>
  <si>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</si>
  <si>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</si>
  <si>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</si>
  <si>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</si>
  <si>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</si>
  <si>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</si>
  <si>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</si>
  <si>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</si>
  <si>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</si>
  <si>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</si>
  <si>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</si>
  <si>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</si>
  <si>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</si>
  <si>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</si>
  <si>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</si>
  <si>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</si>
  <si>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</si>
  <si>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</si>
  <si>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</si>
  <si>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</si>
  <si>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</si>
  <si>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</si>
  <si>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</si>
  <si>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</si>
  <si>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</si>
  <si>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</si>
  <si>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</si>
  <si>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</si>
  <si>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</si>
  <si>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</si>
  <si>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</si>
  <si>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</si>
  <si>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</si>
  <si>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</si>
  <si>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</si>
  <si>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</si>
  <si>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</si>
  <si>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</si>
  <si>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</si>
  <si>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</si>
  <si>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</si>
  <si>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</si>
  <si>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</si>
  <si>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</si>
  <si>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</si>
  <si>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</si>
  <si>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</si>
  <si>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</si>
  <si>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</si>
  <si>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</si>
  <si>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</si>
  <si>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</si>
  <si>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</si>
  <si>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</si>
  <si>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</si>
  <si>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</si>
  <si>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</si>
  <si>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</si>
  <si>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</si>
  <si>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</si>
  <si>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</si>
  <si>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</si>
  <si>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</si>
  <si>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</si>
  <si>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</si>
  <si>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</si>
  <si>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</si>
  <si>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</si>
  <si>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</si>
  <si>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</si>
  <si>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</si>
  <si>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</si>
  <si>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</si>
  <si>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</si>
  <si>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</si>
  <si>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</si>
  <si>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</si>
  <si>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</si>
  <si>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</si>
  <si>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</si>
  <si>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</si>
  <si>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</si>
  <si>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</si>
  <si>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</si>
  <si>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</si>
  <si>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</si>
  <si>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</si>
  <si>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</si>
  <si>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</si>
  <si>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</si>
  <si>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</si>
  <si>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</si>
  <si>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</si>
  <si>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</si>
  <si>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</si>
  <si>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</si>
  <si>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</si>
  <si>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</si>
  <si>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</si>
  <si>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</si>
  <si>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</si>
  <si>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</si>
  <si>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</si>
  <si>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</si>
  <si>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</si>
  <si>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</si>
  <si>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</si>
  <si>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</si>
  <si>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</si>
  <si>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</si>
  <si>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</si>
  <si>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</si>
  <si>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</si>
  <si>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</si>
  <si>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</si>
  <si>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</si>
  <si>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</si>
  <si>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</si>
  <si>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</si>
  <si>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</si>
  <si>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</si>
  <si>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</si>
  <si>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</si>
  <si>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</si>
  <si>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</si>
  <si>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</si>
  <si>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</si>
  <si>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</si>
  <si>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</si>
  <si>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</si>
  <si>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</si>
  <si>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</si>
  <si>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</si>
  <si>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</si>
  <si>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</si>
  <si>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</si>
  <si>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</si>
  <si>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</si>
  <si>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</si>
  <si>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</si>
  <si>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</si>
  <si>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</si>
  <si>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</si>
  <si>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</si>
  <si>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</si>
  <si>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</si>
  <si>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</si>
  <si>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</si>
  <si>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</si>
  <si>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</si>
  <si>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</si>
  <si>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</si>
  <si>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</si>
  <si>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</si>
  <si>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</si>
  <si>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</si>
  <si>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</si>
  <si>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</si>
  <si>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</si>
  <si>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</si>
  <si>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</si>
  <si>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</si>
  <si>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</si>
  <si>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</si>
  <si>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</si>
  <si>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</si>
  <si>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</si>
  <si>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</si>
  <si>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</si>
  <si>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</si>
  <si>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</si>
  <si>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</si>
  <si>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</si>
  <si>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</si>
  <si>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</si>
  <si>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</si>
  <si>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</si>
  <si>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</si>
  <si>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</si>
  <si>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</si>
  <si>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</si>
  <si>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</si>
  <si>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</si>
  <si>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</si>
  <si>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</si>
  <si>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</si>
  <si>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</si>
  <si>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</si>
  <si>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</si>
  <si>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</si>
  <si>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</si>
  <si>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</si>
  <si>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</si>
  <si>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</si>
  <si>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</si>
  <si>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</si>
  <si>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</si>
  <si>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</si>
  <si>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</si>
  <si>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</si>
  <si>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</si>
  <si>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</si>
  <si>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</si>
  <si>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</si>
  <si>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</si>
  <si>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</si>
  <si>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</si>
  <si>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</si>
  <si>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</si>
  <si>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</si>
  <si>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</si>
  <si>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</si>
  <si>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</si>
  <si>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</si>
  <si>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</si>
  <si>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</si>
  <si>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</si>
  <si>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</si>
  <si>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</si>
  <si>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</si>
  <si>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</si>
  <si>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</si>
  <si>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</si>
  <si>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</si>
  <si>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</si>
  <si>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</si>
  <si>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</si>
  <si>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</si>
  <si>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</si>
  <si>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</si>
  <si>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</si>
  <si>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</si>
  <si>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</si>
  <si>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</si>
  <si>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</si>
  <si>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</si>
  <si>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</si>
  <si>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</si>
  <si>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</si>
  <si>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</si>
  <si>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</si>
  <si>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</si>
  <si>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</si>
  <si>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</si>
  <si>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</si>
  <si>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</si>
  <si>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</si>
  <si>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</si>
  <si>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</si>
  <si>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</si>
  <si>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</si>
  <si>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</si>
  <si>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</si>
  <si>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</si>
  <si>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</si>
  <si>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</si>
  <si>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</si>
  <si>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</si>
  <si>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</si>
  <si>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</si>
  <si>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</si>
  <si>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</si>
  <si>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</si>
  <si>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</si>
  <si>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</si>
  <si>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</si>
  <si>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</si>
  <si>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</si>
  <si>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</si>
  <si>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</si>
  <si>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</si>
  <si>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</si>
  <si>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</si>
  <si>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</si>
  <si>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</si>
  <si>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</si>
  <si>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</si>
  <si>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</si>
  <si>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</si>
  <si>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</si>
  <si>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</si>
  <si>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</si>
  <si>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</si>
  <si>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</si>
  <si>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</si>
  <si>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</si>
  <si>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</si>
  <si>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</si>
  <si>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</si>
  <si>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</si>
  <si>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</si>
  <si>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</si>
  <si>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</si>
  <si>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</si>
  <si>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</si>
  <si>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</si>
  <si>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</si>
  <si>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</si>
  <si>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</si>
  <si>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</si>
  <si>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</si>
  <si>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</si>
  <si>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</si>
  <si>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</si>
  <si>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</si>
  <si>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</si>
  <si>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</si>
  <si>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</si>
  <si>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</si>
  <si>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</si>
  <si>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</si>
  <si>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</si>
  <si>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</si>
  <si>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</si>
  <si>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</si>
  <si>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</si>
  <si>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</si>
  <si>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</si>
  <si>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</si>
  <si>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</si>
  <si>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</si>
  <si>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</si>
  <si>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</si>
  <si>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</si>
  <si>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</si>
  <si>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</si>
  <si>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</si>
  <si>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</si>
  <si>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</si>
  <si>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</si>
  <si>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</si>
  <si>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</si>
  <si>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</si>
  <si>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</si>
  <si>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</si>
  <si>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</si>
  <si>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</si>
  <si>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</si>
  <si>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</si>
  <si>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</si>
  <si>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</si>
  <si>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</si>
  <si>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</si>
  <si>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</si>
  <si>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</si>
  <si>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</si>
  <si>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</si>
  <si>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</si>
  <si>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</si>
  <si>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</si>
  <si>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</si>
  <si>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</si>
  <si>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</si>
  <si>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</si>
  <si>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</si>
  <si>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</si>
  <si>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</si>
  <si>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</si>
  <si>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</si>
  <si>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</si>
  <si>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</si>
  <si>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</si>
  <si>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</si>
  <si>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</si>
  <si>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</si>
  <si>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</si>
  <si>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</si>
  <si>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</si>
  <si>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</si>
  <si>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</si>
  <si>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</si>
  <si>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</si>
  <si>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</si>
  <si>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</si>
  <si>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</si>
  <si>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</si>
  <si>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</si>
  <si>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</si>
  <si>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</si>
  <si>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</si>
  <si>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</si>
  <si>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</si>
  <si>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</si>
  <si>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</si>
  <si>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</si>
  <si>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</si>
  <si>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</si>
  <si>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</si>
  <si>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</si>
  <si>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</si>
  <si>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</si>
  <si>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</si>
  <si>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</si>
  <si>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</si>
  <si>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</si>
  <si>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</si>
  <si>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</si>
  <si>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</si>
  <si>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</si>
  <si>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</si>
  <si>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</si>
  <si>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</si>
  <si>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</si>
  <si>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</si>
  <si>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</si>
  <si>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</si>
  <si>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</si>
  <si>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</si>
  <si>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</si>
  <si>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</si>
  <si>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</si>
  <si>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</si>
  <si>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</si>
  <si>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</si>
  <si>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</si>
  <si>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</si>
  <si>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</si>
  <si>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</si>
  <si>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</si>
  <si>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</si>
  <si>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</si>
  <si>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</si>
  <si>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</si>
  <si>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</si>
  <si>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</si>
  <si>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</si>
  <si>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</si>
  <si>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</si>
  <si>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</si>
  <si>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</si>
  <si>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</si>
  <si>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</si>
  <si>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</si>
  <si>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</si>
  <si>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</si>
  <si>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</si>
  <si>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</si>
  <si>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</si>
  <si>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</si>
  <si>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</si>
  <si>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</si>
  <si>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</si>
  <si>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</si>
  <si>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</si>
  <si>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</si>
  <si>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</si>
  <si>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</si>
  <si>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</si>
  <si>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</si>
  <si>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</si>
  <si>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</si>
  <si>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</si>
  <si>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</si>
  <si>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</si>
  <si>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</si>
  <si>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</si>
  <si>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</si>
  <si>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</si>
  <si>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</si>
  <si>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</si>
  <si>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</si>
  <si>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</si>
  <si>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</si>
  <si>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</si>
  <si>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</si>
  <si>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</si>
  <si>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</si>
  <si>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</si>
  <si>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</si>
  <si>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</si>
  <si>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</si>
  <si>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</si>
  <si>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</si>
  <si>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</si>
  <si>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</si>
  <si>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</si>
  <si>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</si>
  <si>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</si>
  <si>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</si>
  <si>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</si>
  <si>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</si>
  <si>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</si>
  <si>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</si>
  <si>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</si>
  <si>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</si>
  <si>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</si>
  <si>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</si>
  <si>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</si>
  <si>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</si>
  <si>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</si>
  <si>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</si>
  <si>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</si>
  <si>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</si>
  <si>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</si>
  <si>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</si>
  <si>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</si>
  <si>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</si>
  <si>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</si>
  <si>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</si>
  <si>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</si>
  <si>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</si>
  <si>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</si>
  <si>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</si>
  <si>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</si>
  <si>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</si>
  <si>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</si>
  <si>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</si>
  <si>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</si>
  <si>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</si>
  <si>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</si>
  <si>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</si>
  <si>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</si>
  <si>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</si>
  <si>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</si>
  <si>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</si>
  <si>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</si>
  <si>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</si>
  <si>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</si>
  <si>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</si>
  <si>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</si>
  <si>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</si>
  <si>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</si>
  <si>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</si>
  <si>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</si>
  <si>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</si>
  <si>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</si>
  <si>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</si>
  <si>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</si>
  <si>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</si>
  <si>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</si>
  <si>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</si>
  <si>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</si>
  <si>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</si>
  <si>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</si>
  <si>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</si>
  <si>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</si>
  <si>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</si>
  <si>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</si>
  <si>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</si>
  <si>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</si>
  <si>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</si>
  <si>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</si>
  <si>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</si>
  <si>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</si>
  <si>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</si>
  <si>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</si>
  <si>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</si>
  <si>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</si>
  <si>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</si>
  <si>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</si>
  <si>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</si>
  <si>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</si>
  <si>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</si>
  <si>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</si>
  <si>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</si>
  <si>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</si>
  <si>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</si>
  <si>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</si>
  <si>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</si>
  <si>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</si>
  <si>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</si>
  <si>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</si>
  <si>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</si>
  <si>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</si>
  <si>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</si>
  <si>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</si>
  <si>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</si>
  <si>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</si>
  <si>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</si>
  <si>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</si>
  <si>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</si>
  <si>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</si>
  <si>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</si>
  <si>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</si>
  <si>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</si>
  <si>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</si>
  <si>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</si>
  <si>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</si>
  <si>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</si>
  <si>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</si>
  <si>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</si>
  <si>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</si>
  <si>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</si>
  <si>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</si>
  <si>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</si>
  <si>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</si>
  <si>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</si>
  <si>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</si>
  <si>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</si>
  <si>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</si>
  <si>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</si>
  <si>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</si>
  <si>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</si>
  <si>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</si>
  <si>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</si>
  <si>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</si>
  <si>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</si>
  <si>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</si>
  <si>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</si>
  <si>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</si>
  <si>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</si>
  <si>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</si>
  <si>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</si>
  <si>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</si>
  <si>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</si>
  <si>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</si>
  <si>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</si>
  <si>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</si>
  <si>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</si>
  <si>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</si>
  <si>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</si>
  <si>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</si>
  <si>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</si>
  <si>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</si>
  <si>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</si>
  <si>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</si>
  <si>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</si>
  <si>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</si>
  <si>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</si>
  <si>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</si>
  <si>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</si>
  <si>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</si>
  <si>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</si>
  <si>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</si>
  <si>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</si>
  <si>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</si>
  <si>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</si>
  <si>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</si>
  <si>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</si>
  <si>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</si>
  <si>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</si>
  <si>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</si>
  <si>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</si>
  <si>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</si>
  <si>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</si>
  <si>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</si>
  <si>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</si>
  <si>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</si>
  <si>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</si>
  <si>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</si>
  <si>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</si>
  <si>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</si>
  <si>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</si>
  <si>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</si>
  <si>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</si>
  <si>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</si>
  <si>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</si>
  <si>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</si>
  <si>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</si>
  <si>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</si>
  <si>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</si>
  <si>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</si>
  <si>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</si>
  <si>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</si>
  <si>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</si>
  <si>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</si>
  <si>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</si>
  <si>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</si>
  <si>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</si>
  <si>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</si>
  <si>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</si>
  <si>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</si>
  <si>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</si>
  <si>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</si>
  <si>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</si>
  <si>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</si>
  <si>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</si>
  <si>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</si>
  <si>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</si>
  <si>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</si>
  <si>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</si>
  <si>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</si>
  <si>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</si>
  <si>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</si>
  <si>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</si>
  <si>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</si>
  <si>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</si>
  <si>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</si>
  <si>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</si>
  <si>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</si>
  <si>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</si>
  <si>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</si>
  <si>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</si>
  <si>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</si>
  <si>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</si>
  <si>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</si>
  <si>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</si>
  <si>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</si>
  <si>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</si>
  <si>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</si>
  <si>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</si>
  <si>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</si>
  <si>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</si>
  <si>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</si>
  <si>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</si>
  <si>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</si>
  <si>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</si>
  <si>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</si>
  <si>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</si>
  <si>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</si>
  <si>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</si>
  <si>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</si>
  <si>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</si>
  <si>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</si>
  <si>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</si>
  <si>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</si>
  <si>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</si>
  <si>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</si>
  <si>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</si>
  <si>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</si>
  <si>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</si>
  <si>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</si>
  <si>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</si>
  <si>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</si>
  <si>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</si>
  <si>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</si>
  <si>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</si>
  <si>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</si>
  <si>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</si>
  <si>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</si>
  <si>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</si>
  <si>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</si>
  <si>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</si>
  <si>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</si>
  <si>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</si>
  <si>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</si>
  <si>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</si>
  <si>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</si>
  <si>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</si>
  <si>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</si>
  <si>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</si>
  <si>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</si>
  <si>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</si>
  <si>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</si>
  <si>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</si>
  <si>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</si>
  <si>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</si>
  <si>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</si>
  <si>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</si>
  <si>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</si>
  <si>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</si>
  <si>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</si>
  <si>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</si>
  <si>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</si>
  <si>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</si>
  <si>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</si>
  <si>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</si>
  <si>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</si>
  <si>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</si>
  <si>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</si>
  <si>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</si>
  <si>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</si>
  <si>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</si>
  <si>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</si>
  <si>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</si>
  <si>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</si>
  <si>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</si>
  <si>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</si>
  <si>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</si>
  <si>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</si>
  <si>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</si>
  <si>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</si>
  <si>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</si>
  <si>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</si>
  <si>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</si>
  <si>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</si>
  <si>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</si>
  <si>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</si>
  <si>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</si>
  <si>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</si>
  <si>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</si>
  <si>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</si>
  <si>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</si>
  <si>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</si>
  <si>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</si>
  <si>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</si>
  <si>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</si>
  <si>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</si>
  <si>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</si>
  <si>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</si>
  <si>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</si>
  <si>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</si>
  <si>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</si>
  <si>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</si>
  <si>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</si>
  <si>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</si>
  <si>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</si>
  <si>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</si>
  <si>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</si>
  <si>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</si>
  <si>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</si>
  <si>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</si>
  <si>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</si>
  <si>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</si>
  <si>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</si>
  <si>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</si>
  <si>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</si>
  <si>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</si>
  <si>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</si>
  <si>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</si>
  <si>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</si>
  <si>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</si>
  <si>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</si>
  <si>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</si>
  <si>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</si>
  <si>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</si>
  <si>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</si>
  <si>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</si>
  <si>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</si>
  <si>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</si>
  <si>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</si>
  <si>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</si>
  <si>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</si>
  <si>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</si>
  <si>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</si>
  <si>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</si>
  <si>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</si>
  <si>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</si>
  <si>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</si>
  <si>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</si>
  <si>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</si>
  <si>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</si>
  <si>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</si>
  <si>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</si>
  <si>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</si>
  <si>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</si>
  <si>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</si>
  <si>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</si>
  <si>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</si>
  <si>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</si>
  <si>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</si>
  <si>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</si>
  <si>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</si>
  <si>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</si>
  <si>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</si>
  <si>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</si>
  <si>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</si>
  <si>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</si>
  <si>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</si>
  <si>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</si>
  <si>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</si>
  <si>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</si>
  <si>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</si>
  <si>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</si>
  <si>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</si>
  <si>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</si>
  <si>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</si>
  <si>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</si>
  <si>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</si>
  <si>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</si>
  <si>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</si>
  <si>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</si>
  <si>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</si>
  <si>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</si>
  <si>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</si>
  <si>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</si>
  <si>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</si>
  <si>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</si>
  <si>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</si>
  <si>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</si>
  <si>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</si>
  <si>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</si>
  <si>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</si>
  <si>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</si>
  <si>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</si>
  <si>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</si>
  <si>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</si>
  <si>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</si>
  <si>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</si>
  <si>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</si>
  <si>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</si>
  <si>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</si>
  <si>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</si>
  <si>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</si>
  <si>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</si>
  <si>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</si>
  <si>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</si>
  <si>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</si>
  <si>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</si>
  <si>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</si>
  <si>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</si>
  <si>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</si>
  <si>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</si>
  <si>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</si>
  <si>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</si>
  <si>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</si>
  <si>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</si>
  <si>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</si>
  <si>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</si>
  <si>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</si>
  <si>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</si>
  <si>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</si>
  <si>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</si>
  <si>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</si>
  <si>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</si>
  <si>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</si>
  <si>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</si>
  <si>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</si>
  <si>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</si>
  <si>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</si>
  <si>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</si>
  <si>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</si>
  <si>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</si>
  <si>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</si>
  <si>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</si>
  <si>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</si>
  <si>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</si>
  <si>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</si>
  <si>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</si>
  <si>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</si>
  <si>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</si>
  <si>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</si>
  <si>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</si>
  <si>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</si>
  <si>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</si>
  <si>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</si>
  <si>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</si>
  <si>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</si>
  <si>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</si>
  <si>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</si>
  <si>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</si>
  <si>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</si>
  <si>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</si>
  <si>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</si>
  <si>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</si>
  <si>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</si>
  <si>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</si>
  <si>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</si>
  <si>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</si>
  <si>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</si>
  <si>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</si>
  <si>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</si>
  <si>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</si>
  <si>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</si>
  <si>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</si>
  <si>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</si>
  <si>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</si>
  <si>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</si>
  <si>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</si>
  <si>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</si>
  <si>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</si>
  <si>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</si>
  <si>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</si>
  <si>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</si>
  <si>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</si>
  <si>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</si>
  <si>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</si>
  <si>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</si>
  <si>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</si>
  <si>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</si>
  <si>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</si>
  <si>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</si>
  <si>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</si>
  <si>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</si>
  <si>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</si>
  <si>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</si>
  <si>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</si>
  <si>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</si>
  <si>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</si>
  <si>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</si>
  <si>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</si>
  <si>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</si>
  <si>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</si>
  <si>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</si>
  <si>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</si>
  <si>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</si>
  <si>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</si>
  <si>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</si>
  <si>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</si>
  <si>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</si>
  <si>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</si>
  <si>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</si>
  <si>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</si>
  <si>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</si>
  <si>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</si>
  <si>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</si>
  <si>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</si>
  <si>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</si>
  <si>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</si>
  <si>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</si>
  <si>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</si>
  <si>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</si>
  <si>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</si>
  <si>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</si>
  <si>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</si>
  <si>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</si>
  <si>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</si>
  <si>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</si>
  <si>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</si>
  <si>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</si>
  <si>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</si>
  <si>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</si>
  <si>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</si>
  <si>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</si>
  <si>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</si>
  <si>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</si>
  <si>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</si>
  <si>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</si>
  <si>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</si>
  <si>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</si>
  <si>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</si>
  <si>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</si>
  <si>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</si>
  <si>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</si>
  <si>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</si>
  <si>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</si>
  <si>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</si>
  <si>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</si>
  <si>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</si>
  <si>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</si>
  <si>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</si>
  <si>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</si>
  <si>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</si>
  <si>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</si>
  <si>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</si>
  <si>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</si>
  <si>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</si>
  <si>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</si>
  <si>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</si>
  <si>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</si>
  <si>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</si>
  <si>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</si>
  <si>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</si>
  <si>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</si>
  <si>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</si>
  <si>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</si>
  <si>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</si>
  <si>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</si>
  <si>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</si>
  <si>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</si>
  <si>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</si>
  <si>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</si>
  <si>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</si>
  <si>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</si>
  <si>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</si>
  <si>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</si>
  <si>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</si>
  <si>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</si>
  <si>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</si>
  <si>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</si>
  <si>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</si>
  <si>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</si>
  <si>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</si>
  <si>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</si>
  <si>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</si>
  <si>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</si>
  <si>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</si>
  <si>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</si>
  <si>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</si>
  <si>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</si>
  <si>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</si>
  <si>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</si>
  <si>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</si>
  <si>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</si>
  <si>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</si>
  <si>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</si>
  <si>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</si>
  <si>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</si>
  <si>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</si>
  <si>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</si>
  <si>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</si>
  <si>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</si>
  <si>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</si>
  <si>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</si>
  <si>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</si>
  <si>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</si>
  <si>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</si>
  <si>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</si>
  <si>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</si>
  <si>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</si>
  <si>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</si>
  <si>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</si>
  <si>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</si>
  <si>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</si>
  <si>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</si>
  <si>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</si>
  <si>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</si>
  <si>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</si>
  <si>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</si>
  <si>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</si>
  <si>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</si>
  <si>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</si>
  <si>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</si>
  <si>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</si>
  <si>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</si>
  <si>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</si>
  <si>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</si>
  <si>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</si>
  <si>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</si>
  <si>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</si>
  <si>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</si>
  <si>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</si>
  <si>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</si>
  <si>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</si>
  <si>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</si>
  <si>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</si>
  <si>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</si>
  <si>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</si>
  <si>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</si>
  <si>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</si>
  <si>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</si>
  <si>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</si>
  <si>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</si>
  <si>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</si>
  <si>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</si>
  <si>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</si>
  <si>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</si>
  <si>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</si>
  <si>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</si>
  <si>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</si>
  <si>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</si>
  <si>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</si>
  <si>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</si>
  <si>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</si>
  <si>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</si>
  <si>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</si>
  <si>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</si>
  <si>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</si>
  <si>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</si>
  <si>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</si>
  <si>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</si>
  <si>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</si>
  <si>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</si>
  <si>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</si>
  <si>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</si>
  <si>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</si>
  <si>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</si>
  <si>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</si>
  <si>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</si>
  <si>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</si>
  <si>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</si>
  <si>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</si>
  <si>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</si>
  <si>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</si>
  <si>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</si>
  <si>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</si>
  <si>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</si>
  <si>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</si>
  <si>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</si>
  <si>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</si>
  <si>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</si>
  <si>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</si>
  <si>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</si>
  <si>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</si>
  <si>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</si>
  <si>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</si>
  <si>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</si>
  <si>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</si>
  <si>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</si>
  <si>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</si>
  <si>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</si>
  <si>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</si>
  <si>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</si>
  <si>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</si>
  <si>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</si>
  <si>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</si>
  <si>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</si>
  <si>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</si>
  <si>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</si>
  <si>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</si>
  <si>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</si>
  <si>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</si>
  <si>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</si>
  <si>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</si>
  <si>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</si>
  <si>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</si>
  <si>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</si>
  <si>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</si>
  <si>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</si>
  <si>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</si>
  <si>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</si>
  <si>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</si>
  <si>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</si>
  <si>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</si>
  <si>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</si>
  <si>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</si>
  <si>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</si>
  <si>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</si>
  <si>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</si>
  <si>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</si>
  <si>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</si>
  <si>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</si>
  <si>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</si>
  <si>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</si>
  <si>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</si>
  <si>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</si>
  <si>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</si>
  <si>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</si>
  <si>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</si>
  <si>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</si>
  <si>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</si>
  <si>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</si>
  <si>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</si>
  <si>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</si>
  <si>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</si>
  <si>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</si>
  <si>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</si>
  <si>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</si>
  <si>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</si>
  <si>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</si>
  <si>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</si>
  <si>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</si>
  <si>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</si>
  <si>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</si>
  <si>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</si>
  <si>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</si>
  <si>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</si>
  <si>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</si>
  <si>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</si>
  <si>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</si>
  <si>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</si>
  <si>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</si>
  <si>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</si>
  <si>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</si>
  <si>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</si>
  <si>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</si>
  <si>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</si>
  <si>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</si>
  <si>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</si>
  <si>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</si>
  <si>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</si>
  <si>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</si>
  <si>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</si>
  <si>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</si>
  <si>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</si>
  <si>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</si>
  <si>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</si>
  <si>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</si>
  <si>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</si>
  <si>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</si>
  <si>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</si>
  <si>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</si>
  <si>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</si>
  <si>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</si>
  <si>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</si>
  <si>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</si>
  <si>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</si>
  <si>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</si>
  <si>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</si>
  <si>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</si>
  <si>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</si>
  <si>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</si>
  <si>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</si>
  <si>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</si>
  <si>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</si>
  <si>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</si>
  <si>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</si>
  <si>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</si>
  <si>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</si>
  <si>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</si>
  <si>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</si>
  <si>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</si>
  <si>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</si>
  <si>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</si>
  <si>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</si>
  <si>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</si>
  <si>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</si>
  <si>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</si>
  <si>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</si>
  <si>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</si>
  <si>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</si>
  <si>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</si>
  <si>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</si>
  <si>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</si>
  <si>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</si>
  <si>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</si>
  <si>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</si>
  <si>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</si>
  <si>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</si>
  <si>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</si>
  <si>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</si>
  <si>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</si>
  <si>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</si>
  <si>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</si>
  <si>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</si>
  <si>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</si>
  <si>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</si>
  <si>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</si>
  <si>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</si>
  <si>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</si>
  <si>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</si>
  <si>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</si>
  <si>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</si>
  <si>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</si>
  <si>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</si>
  <si>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</si>
  <si>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</si>
  <si>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</si>
  <si>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</si>
  <si>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</si>
  <si>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</si>
  <si>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</si>
  <si>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</si>
  <si>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</si>
  <si>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</si>
  <si>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</si>
  <si>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</si>
  <si>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</si>
  <si>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</si>
  <si>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</si>
  <si>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</si>
  <si>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</si>
  <si>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</si>
  <si>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</si>
  <si>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</si>
  <si>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</si>
  <si>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</si>
  <si>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</si>
  <si>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</si>
  <si>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</si>
  <si>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</si>
  <si>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</si>
  <si>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</si>
  <si>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</si>
  <si>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</si>
  <si>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</si>
  <si>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</si>
  <si>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</si>
  <si>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</si>
  <si>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</si>
  <si>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</si>
  <si>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</si>
  <si>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</si>
  <si>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</si>
  <si>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</si>
  <si>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</si>
  <si>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</si>
  <si>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</si>
  <si>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</si>
  <si>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</si>
  <si>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</si>
  <si>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</si>
  <si>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</si>
  <si>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</si>
  <si>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</si>
  <si>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</si>
  <si>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</si>
  <si>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</si>
  <si>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</si>
  <si>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</si>
  <si>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</si>
  <si>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</si>
  <si>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</si>
  <si>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</si>
  <si>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</si>
  <si>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</si>
  <si>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</si>
  <si>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</si>
  <si>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</si>
  <si>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</si>
  <si>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</si>
  <si>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</si>
  <si>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</si>
  <si>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</si>
  <si>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</si>
  <si>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</si>
  <si>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</si>
  <si>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</si>
  <si>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</si>
  <si>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</si>
  <si>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</si>
  <si>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</si>
  <si>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</si>
  <si>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</si>
  <si>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</si>
  <si>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</si>
  <si>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</si>
  <si>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</si>
  <si>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</si>
  <si>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</si>
  <si>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</si>
  <si>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</si>
  <si>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</si>
  <si>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</si>
  <si>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</si>
  <si>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</si>
  <si>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</si>
  <si>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</si>
  <si>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</si>
  <si>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</si>
  <si>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</si>
  <si>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</si>
  <si>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</si>
  <si>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</si>
  <si>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</si>
  <si>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</si>
  <si>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</si>
  <si>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</si>
  <si>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</si>
  <si>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</si>
  <si>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</si>
  <si>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</si>
  <si>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</si>
  <si>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</si>
  <si>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</si>
  <si>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</si>
  <si>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</si>
  <si>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</si>
  <si>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</si>
  <si>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</si>
  <si>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</si>
  <si>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</si>
  <si>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</si>
  <si>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</si>
  <si>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</si>
  <si>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</si>
  <si>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</si>
  <si>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</si>
  <si>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</si>
  <si>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</si>
  <si>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</si>
  <si>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</si>
  <si>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</si>
  <si>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</si>
  <si>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</si>
  <si>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</si>
  <si>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</si>
  <si>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</si>
  <si>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</si>
  <si>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</si>
  <si>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</si>
  <si>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</si>
  <si>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</si>
  <si>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</si>
  <si>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</si>
  <si>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</si>
  <si>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</si>
  <si>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</si>
  <si>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</si>
  <si>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</si>
  <si>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</si>
  <si>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</si>
  <si>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</si>
  <si>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</si>
  <si>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</si>
  <si>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</si>
  <si>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</si>
  <si>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</si>
  <si>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</si>
  <si>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</si>
  <si>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</si>
  <si>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</si>
  <si>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</si>
  <si>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</si>
  <si>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</si>
  <si>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</si>
  <si>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</si>
  <si>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</si>
  <si>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</si>
  <si>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</si>
  <si>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</si>
  <si>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</si>
  <si>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</si>
  <si>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</si>
  <si>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</si>
  <si>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</si>
  <si>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</si>
  <si>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</si>
  <si>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</si>
  <si>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</si>
  <si>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</si>
  <si>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</si>
  <si>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</si>
  <si>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</si>
  <si>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</si>
  <si>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</si>
  <si>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</si>
  <si>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</si>
  <si>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</si>
  <si>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</si>
  <si>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</si>
  <si>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</si>
  <si>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</si>
  <si>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</si>
  <si>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</si>
  <si>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</si>
  <si>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</si>
  <si>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</si>
  <si>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</si>
  <si>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</si>
  <si>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</si>
  <si>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</si>
  <si>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</si>
  <si>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</si>
  <si>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</si>
  <si>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</si>
  <si>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</si>
  <si>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</si>
  <si>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</si>
  <si>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</si>
  <si>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</si>
  <si>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</si>
  <si>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</si>
  <si>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</si>
  <si>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</si>
  <si>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</si>
  <si>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</si>
  <si>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</si>
  <si>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</si>
  <si>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</si>
  <si>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</si>
  <si>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</si>
  <si>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</si>
  <si>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</si>
  <si>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</si>
  <si>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</si>
  <si>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</si>
  <si>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</si>
  <si>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</si>
  <si>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</si>
  <si>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</si>
  <si>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</si>
  <si>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</si>
  <si>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</si>
  <si>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</si>
  <si>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</si>
  <si>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</si>
  <si>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</si>
  <si>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</si>
  <si>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</si>
  <si>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</si>
  <si>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</si>
  <si>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</si>
  <si>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</si>
  <si>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</si>
  <si>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</si>
  <si>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</si>
  <si>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</si>
  <si>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</si>
  <si>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</si>
  <si>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</si>
  <si>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</si>
  <si>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</si>
  <si>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</si>
  <si>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</si>
  <si>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</si>
  <si>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</si>
  <si>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</si>
  <si>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</si>
  <si>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</si>
  <si>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</si>
  <si>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</si>
  <si>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</si>
  <si>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</si>
  <si>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</si>
  <si>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</si>
  <si>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</si>
  <si>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</si>
  <si>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</si>
  <si>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</si>
  <si>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</si>
  <si>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</si>
  <si>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</si>
  <si>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</si>
  <si>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</si>
  <si>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</si>
  <si>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</si>
  <si>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</si>
  <si>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</si>
  <si>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</si>
  <si>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</si>
  <si>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</si>
  <si>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</si>
  <si>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</si>
  <si>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</si>
  <si>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</si>
  <si>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</si>
  <si>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</si>
  <si>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</si>
  <si>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</si>
  <si>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</si>
  <si>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</si>
  <si>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</si>
  <si>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</si>
  <si>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</si>
  <si>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</si>
  <si>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</si>
  <si>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</si>
  <si>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</si>
  <si>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</si>
  <si>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</si>
  <si>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</si>
  <si>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</si>
  <si>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</si>
  <si>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</si>
  <si>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</si>
  <si>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</si>
  <si>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</si>
  <si>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</si>
  <si>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</si>
  <si>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</si>
  <si>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</si>
  <si>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</si>
  <si>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</si>
  <si>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</si>
  <si>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</si>
  <si>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</si>
  <si>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</si>
  <si>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</si>
  <si>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</si>
  <si>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</si>
  <si>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</si>
  <si>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</si>
  <si>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</si>
  <si>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</si>
  <si>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</si>
  <si>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</si>
  <si>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</si>
  <si>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</si>
  <si>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</si>
  <si>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</si>
  <si>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</si>
  <si>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</si>
  <si>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</si>
  <si>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</si>
  <si>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</si>
  <si>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</si>
  <si>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</si>
  <si>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</si>
  <si>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</si>
  <si>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</si>
  <si>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</si>
  <si>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</si>
  <si>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</si>
  <si>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</si>
  <si>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</si>
  <si>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</si>
  <si>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</si>
  <si>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</si>
  <si>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</si>
  <si>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</si>
  <si>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</si>
  <si>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</si>
  <si>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</si>
  <si>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</si>
  <si>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</si>
  <si>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</si>
  <si>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</si>
  <si>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</si>
  <si>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</si>
  <si>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</si>
  <si>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</si>
  <si>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</si>
  <si>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</si>
  <si>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</si>
  <si>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</si>
  <si>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</si>
  <si>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</si>
  <si>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</si>
  <si>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</si>
  <si>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</si>
  <si>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</si>
  <si>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</si>
  <si>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</si>
  <si>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</si>
  <si>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</si>
  <si>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</si>
  <si>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</si>
  <si>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</si>
  <si>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</si>
  <si>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</si>
  <si>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</si>
  <si>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</si>
  <si>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</si>
  <si>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</si>
  <si>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</si>
  <si>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</si>
  <si>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</si>
  <si>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</si>
  <si>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</si>
  <si>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</si>
  <si>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</si>
  <si>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</si>
  <si>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</si>
  <si>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</si>
  <si>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</si>
  <si>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</si>
  <si>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</si>
  <si>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</si>
  <si>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</si>
  <si>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</si>
  <si>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</si>
  <si>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</si>
  <si>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</si>
  <si>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</si>
  <si>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</si>
  <si>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</si>
  <si>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</si>
  <si>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</si>
  <si>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</si>
  <si>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</si>
  <si>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</si>
  <si>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</si>
  <si>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</si>
  <si>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</si>
  <si>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</si>
  <si>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</si>
  <si>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</si>
  <si>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</si>
  <si>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</si>
  <si>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</si>
  <si>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</si>
  <si>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</si>
  <si>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</si>
  <si>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</si>
  <si>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</si>
  <si>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</si>
  <si>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</si>
  <si>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</si>
  <si>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</si>
  <si>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</si>
  <si>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</si>
  <si>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</si>
  <si>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</si>
  <si>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</si>
  <si>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</si>
  <si>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</si>
  <si>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</si>
  <si>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</si>
  <si>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</si>
  <si>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</si>
  <si>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</si>
  <si>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</si>
  <si>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</si>
  <si>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</si>
  <si>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</si>
  <si>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</si>
  <si>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</si>
  <si>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</si>
  <si>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</si>
  <si>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</si>
  <si>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</si>
  <si>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</si>
  <si>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</si>
  <si>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</si>
  <si>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</si>
  <si>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</si>
  <si>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</si>
  <si>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</si>
  <si>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</si>
  <si>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</si>
  <si>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</si>
  <si>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</si>
  <si>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</si>
  <si>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</si>
  <si>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</si>
  <si>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</si>
  <si>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</si>
  <si>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</si>
  <si>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</si>
  <si>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</si>
  <si>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</si>
  <si>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</si>
  <si>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</si>
  <si>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</si>
  <si>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</si>
  <si>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</si>
  <si>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</si>
  <si>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</si>
  <si>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</si>
  <si>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</si>
  <si>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</si>
  <si>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</si>
  <si>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</si>
  <si>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</si>
  <si>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</si>
  <si>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</si>
  <si>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</si>
  <si>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</si>
  <si>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</si>
  <si>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</si>
  <si>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</si>
  <si>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</si>
  <si>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</si>
  <si>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</si>
  <si>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</si>
  <si>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</si>
  <si>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</si>
  <si>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</si>
  <si>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</si>
  <si>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</si>
  <si>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</si>
  <si>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</si>
  <si>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</si>
  <si>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</si>
  <si>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</si>
  <si>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</si>
  <si>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</si>
  <si>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</si>
  <si>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</si>
  <si>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</si>
  <si>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</si>
  <si>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</si>
  <si>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</si>
  <si>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</si>
  <si>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</si>
  <si>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</si>
  <si>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</si>
  <si>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</si>
  <si>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</si>
  <si>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</si>
  <si>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</si>
  <si>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</si>
  <si>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</si>
  <si>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</si>
  <si>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</si>
  <si>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</si>
  <si>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</si>
  <si>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</si>
  <si>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</si>
  <si>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</si>
  <si>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</si>
  <si>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</si>
  <si>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</si>
  <si>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</si>
  <si>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</si>
  <si>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</si>
  <si>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</si>
  <si>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</si>
  <si>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</si>
  <si>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</si>
  <si>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</si>
  <si>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</si>
  <si>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</si>
  <si>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</si>
  <si>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</si>
  <si>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</si>
  <si>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</si>
  <si>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</si>
  <si>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</si>
  <si>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</si>
  <si>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</si>
  <si>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</si>
  <si>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</si>
  <si>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</si>
  <si>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</si>
  <si>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</si>
  <si>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</si>
  <si>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</si>
  <si>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</si>
  <si>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</si>
  <si>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</si>
  <si>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</si>
  <si>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</si>
  <si>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</si>
  <si>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</si>
  <si>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</si>
  <si>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</si>
  <si>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</si>
  <si>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</si>
  <si>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</si>
  <si>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</si>
  <si>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</si>
  <si>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</si>
  <si>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</si>
  <si>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</si>
  <si>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</si>
  <si>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</si>
  <si>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</si>
  <si>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</si>
  <si>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</si>
  <si>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</si>
  <si>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</si>
  <si>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</si>
  <si>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</si>
  <si>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</si>
  <si>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</si>
  <si>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</si>
  <si>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</si>
  <si>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</si>
  <si>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</si>
  <si>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</si>
  <si>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</si>
  <si>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</si>
  <si>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</si>
  <si>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</si>
  <si>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</si>
  <si>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</si>
  <si>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</si>
  <si>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</si>
  <si>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</si>
  <si>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</si>
  <si>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</si>
  <si>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</si>
  <si>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</si>
  <si>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</si>
  <si>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</si>
  <si>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</si>
  <si>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</si>
  <si>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</si>
  <si>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</si>
  <si>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</si>
  <si>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</si>
  <si>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</si>
  <si>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</si>
  <si>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</si>
  <si>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</si>
  <si>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</si>
  <si>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</si>
  <si>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</si>
  <si>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</si>
  <si>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</si>
  <si>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</si>
  <si>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</si>
  <si>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</si>
  <si>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</si>
  <si>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</si>
  <si>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</si>
  <si>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</si>
  <si>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</si>
  <si>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</si>
  <si>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</si>
  <si>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</si>
  <si>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</si>
  <si>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</si>
  <si>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</si>
  <si>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</si>
  <si>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</si>
  <si>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</si>
  <si>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</si>
  <si>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</si>
  <si>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</si>
  <si>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</si>
  <si>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</si>
  <si>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</si>
  <si>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</si>
  <si>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</si>
  <si>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</si>
  <si>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</si>
  <si>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</si>
  <si>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</si>
  <si>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</si>
  <si>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</si>
  <si>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</si>
  <si>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</si>
  <si>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</si>
  <si>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</si>
  <si>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</si>
  <si>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</si>
  <si>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</si>
  <si>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</si>
  <si>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</si>
  <si>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</si>
  <si>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</si>
  <si>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</si>
  <si>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</si>
  <si>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</si>
  <si>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</si>
  <si>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</si>
  <si>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</si>
  <si>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</si>
  <si>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</si>
  <si>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</si>
  <si>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</si>
  <si>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</si>
  <si>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</si>
  <si>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</si>
  <si>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</si>
  <si>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</si>
  <si>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</si>
  <si>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</si>
  <si>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</si>
  <si>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</si>
  <si>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</si>
  <si>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</si>
  <si>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</si>
  <si>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</si>
  <si>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</si>
  <si>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</si>
  <si>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</si>
  <si>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</si>
  <si>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</si>
  <si>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</si>
  <si>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</si>
  <si>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</si>
  <si>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</si>
  <si>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</si>
  <si>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</si>
  <si>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</si>
  <si>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</si>
  <si>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</si>
  <si>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</si>
  <si>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</si>
  <si>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</si>
  <si>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</si>
  <si>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</si>
  <si>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</si>
  <si>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</si>
  <si>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</si>
  <si>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</si>
  <si>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</si>
  <si>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</si>
  <si>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</si>
  <si>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</si>
  <si>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</si>
  <si>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</si>
  <si>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</si>
  <si>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</si>
  <si>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</si>
  <si>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</si>
  <si>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</si>
  <si>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</si>
  <si>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</si>
  <si>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</si>
  <si>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</si>
  <si>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</si>
  <si>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</si>
  <si>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</si>
  <si>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</si>
  <si>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</si>
  <si>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</si>
  <si>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</si>
  <si>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</si>
  <si>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</si>
  <si>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</si>
  <si>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</si>
  <si>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</si>
  <si>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</si>
  <si>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</si>
  <si>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</si>
  <si>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</si>
  <si>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</si>
  <si>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</si>
  <si>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</si>
  <si>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</si>
  <si>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</si>
  <si>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</si>
  <si>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</si>
  <si>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</si>
  <si>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</si>
  <si>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</si>
  <si>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</si>
  <si>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</si>
  <si>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</si>
  <si>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</si>
  <si>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</si>
  <si>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</si>
  <si>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</si>
  <si>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</si>
  <si>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</si>
  <si>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</si>
  <si>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</si>
  <si>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</si>
  <si>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</si>
  <si>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</si>
  <si>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</si>
  <si>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</si>
  <si>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</si>
  <si>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</si>
  <si>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</si>
  <si>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</si>
  <si>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</si>
  <si>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</si>
  <si>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</si>
  <si>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</si>
  <si>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</si>
  <si>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</si>
  <si>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</si>
  <si>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</si>
  <si>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</si>
  <si>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</si>
  <si>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</si>
  <si>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</si>
  <si>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</si>
  <si>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</si>
  <si>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</si>
  <si>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</si>
  <si>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</si>
  <si>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</si>
  <si>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</si>
  <si>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</si>
  <si>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</si>
  <si>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</si>
  <si>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</si>
  <si>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</si>
  <si>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</si>
  <si>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</si>
  <si>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</si>
  <si>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</si>
  <si>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</si>
  <si>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</si>
  <si>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</si>
  <si>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</si>
  <si>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</si>
  <si>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</si>
  <si>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</si>
  <si>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</si>
  <si>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</si>
  <si>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</si>
  <si>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</si>
  <si>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</si>
  <si>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</si>
  <si>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</si>
  <si>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</si>
  <si>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</si>
  <si>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</si>
  <si>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</si>
  <si>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</si>
  <si>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</si>
  <si>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</si>
  <si>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</si>
  <si>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</si>
  <si>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</si>
  <si>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</si>
  <si>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</si>
  <si>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</si>
  <si>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</si>
  <si>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</si>
  <si>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</si>
  <si>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</si>
  <si>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</si>
  <si>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</si>
  <si>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</si>
  <si>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</si>
  <si>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</si>
  <si>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</si>
  <si>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</si>
  <si>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</si>
  <si>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</si>
  <si>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</si>
  <si>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</si>
  <si>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</si>
  <si>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</si>
  <si>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</si>
  <si>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</si>
  <si>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</si>
  <si>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</si>
  <si>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</si>
  <si>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</si>
  <si>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</si>
  <si>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</si>
  <si>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</si>
  <si>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</si>
  <si>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</si>
  <si>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</si>
  <si>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</si>
  <si>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</si>
  <si>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</si>
  <si>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</si>
  <si>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</si>
  <si>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</si>
  <si>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</si>
  <si>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</si>
  <si>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</si>
  <si>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</si>
  <si>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</si>
  <si>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</si>
  <si>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</si>
  <si>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</si>
  <si>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</si>
  <si>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</si>
  <si>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</si>
  <si>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</si>
  <si>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</si>
  <si>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</si>
  <si>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</si>
  <si>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</si>
  <si>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</si>
  <si>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</si>
  <si>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</si>
  <si>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</si>
  <si>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</si>
  <si>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</si>
  <si>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</si>
  <si>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</si>
  <si>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</si>
  <si>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</si>
  <si>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</si>
  <si>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</si>
  <si>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</si>
  <si>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</si>
  <si>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</si>
  <si>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</si>
  <si>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</si>
  <si>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</si>
  <si>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</si>
  <si>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</si>
  <si>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</si>
  <si>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</si>
  <si>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</si>
  <si>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</si>
  <si>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</si>
  <si>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</si>
  <si>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</si>
  <si>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</si>
  <si>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</si>
  <si>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</si>
  <si>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</si>
  <si>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</si>
  <si>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</si>
  <si>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</si>
  <si>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</si>
  <si>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</si>
  <si>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</si>
  <si>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</si>
  <si>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</si>
  <si>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</si>
  <si>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</si>
  <si>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</si>
  <si>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</si>
  <si>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</si>
  <si>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</si>
  <si>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</si>
  <si>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</si>
  <si>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</si>
  <si>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</si>
  <si>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</si>
  <si>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</si>
  <si>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</si>
  <si>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</si>
  <si>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</si>
  <si>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</si>
  <si>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</si>
  <si>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</si>
  <si>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</si>
  <si>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</si>
  <si>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</si>
  <si>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</si>
  <si>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</si>
  <si>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</si>
  <si>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</si>
  <si>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</si>
  <si>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</si>
  <si>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</si>
  <si>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</si>
  <si>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</si>
  <si>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</si>
  <si>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</si>
  <si>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</si>
  <si>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</si>
  <si>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</si>
  <si>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</si>
  <si>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</si>
  <si>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</si>
  <si>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</si>
  <si>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</si>
  <si>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</si>
  <si>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</si>
  <si>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</si>
  <si>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</si>
  <si>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</si>
  <si>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</si>
  <si>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</si>
  <si>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</si>
  <si>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</si>
  <si>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</si>
  <si>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</si>
  <si>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</si>
  <si>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</si>
  <si>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</si>
  <si>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</si>
  <si>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</si>
  <si>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</si>
  <si>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</si>
  <si>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</si>
  <si>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</si>
  <si>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</si>
  <si>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</si>
  <si>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</si>
  <si>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</si>
  <si>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</si>
  <si>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</si>
  <si>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</si>
  <si>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</si>
  <si>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</si>
  <si>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</si>
  <si>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</si>
  <si>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</si>
  <si>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</si>
  <si>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</si>
  <si>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</si>
  <si>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</si>
  <si>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</si>
  <si>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</si>
  <si>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</si>
  <si>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</si>
  <si>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</si>
  <si>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</si>
  <si>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</si>
  <si>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</si>
  <si>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</si>
  <si>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</si>
  <si>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</si>
  <si>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</si>
  <si>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</si>
  <si>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</si>
  <si>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</si>
  <si>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</si>
  <si>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</si>
  <si>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</si>
  <si>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</si>
  <si>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</si>
  <si>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</si>
  <si>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</si>
  <si>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</si>
  <si>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</si>
  <si>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</si>
  <si>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</si>
  <si>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</si>
  <si>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</si>
  <si>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</si>
  <si>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</si>
  <si>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</si>
  <si>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</si>
  <si>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</si>
  <si>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</si>
  <si>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</si>
  <si>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</si>
  <si>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</si>
  <si>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</si>
  <si>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</si>
  <si>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</si>
  <si>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</si>
  <si>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</si>
  <si>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</si>
  <si>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</si>
  <si>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</si>
  <si>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</si>
  <si>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</si>
  <si>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</si>
  <si>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</si>
  <si>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</si>
  <si>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</si>
  <si>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</si>
  <si>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</si>
  <si>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</si>
  <si>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</si>
  <si>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</si>
  <si>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</si>
  <si>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</si>
  <si>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</si>
  <si>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</si>
  <si>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</si>
  <si>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</si>
  <si>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</si>
  <si>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</si>
  <si>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</si>
  <si>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</si>
  <si>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</si>
  <si>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</si>
  <si>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</si>
  <si>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</si>
  <si>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</si>
  <si>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</si>
  <si>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</si>
  <si>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</si>
  <si>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</si>
  <si>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</si>
  <si>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</si>
  <si>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</si>
  <si>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</si>
  <si>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</si>
  <si>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</si>
  <si>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</si>
  <si>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</si>
  <si>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</si>
  <si>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</si>
  <si>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</si>
  <si>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</si>
  <si>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</si>
  <si>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</si>
  <si>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</si>
  <si>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</si>
  <si>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</si>
  <si>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</si>
  <si>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</si>
  <si>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</si>
  <si>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</si>
  <si>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</si>
  <si>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</si>
  <si>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</si>
  <si>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</si>
  <si>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</si>
  <si>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</si>
  <si>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</si>
  <si>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</si>
  <si>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</si>
  <si>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</si>
  <si>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</si>
  <si>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</si>
  <si>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</si>
  <si>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</si>
  <si>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</si>
  <si>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</si>
  <si>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</si>
  <si>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</si>
  <si>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</si>
  <si>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</si>
  <si>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</si>
  <si>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</si>
  <si>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</si>
  <si>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</si>
  <si>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</si>
  <si>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</si>
  <si>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</si>
  <si>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</si>
  <si>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</si>
  <si>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</si>
  <si>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</si>
  <si>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</si>
  <si>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</si>
  <si>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</si>
  <si>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</si>
  <si>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</si>
  <si>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</si>
  <si>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</si>
  <si>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</si>
  <si>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</si>
  <si>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</si>
  <si>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</si>
  <si>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</si>
  <si>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</si>
  <si>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</si>
  <si>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</si>
  <si>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</si>
  <si>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</si>
  <si>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</si>
  <si>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</si>
  <si>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</si>
  <si>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</si>
  <si>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</si>
  <si>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</si>
  <si>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</si>
  <si>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</si>
  <si>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</si>
  <si>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</si>
  <si>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</si>
  <si>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</si>
  <si>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</si>
  <si>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</si>
  <si>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</si>
  <si>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</si>
  <si>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</si>
  <si>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</si>
  <si>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</si>
  <si>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</si>
  <si>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</si>
  <si>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</si>
  <si>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</si>
  <si>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</si>
  <si>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</si>
  <si>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</si>
  <si>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</si>
  <si>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</si>
  <si>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</si>
  <si>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</si>
  <si>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</si>
  <si>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</si>
  <si>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</si>
  <si>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</si>
  <si>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</si>
  <si>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</si>
  <si>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</si>
  <si>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</si>
  <si>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</si>
  <si>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</si>
  <si>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</si>
  <si>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</si>
  <si>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</si>
  <si>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</si>
  <si>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</si>
  <si>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</si>
  <si>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</si>
  <si>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</si>
  <si>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</si>
  <si>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</si>
  <si>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</si>
  <si>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</si>
  <si>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</si>
  <si>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</si>
  <si>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</si>
  <si>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</si>
  <si>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</si>
  <si>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</si>
  <si>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</si>
  <si>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</si>
  <si>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</si>
  <si>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</si>
  <si>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</si>
  <si>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</si>
  <si>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</si>
  <si>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</si>
  <si>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</si>
  <si>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</si>
  <si>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</si>
  <si>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</si>
  <si>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</si>
  <si>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</si>
  <si>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</si>
  <si>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</si>
  <si>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</si>
  <si>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</si>
  <si>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</si>
  <si>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</si>
  <si>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</si>
  <si>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</si>
  <si>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</si>
  <si>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</si>
  <si>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</si>
  <si>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</si>
  <si>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</si>
  <si>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</si>
  <si>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</si>
  <si>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</si>
  <si>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</si>
  <si>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</si>
  <si>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</si>
  <si>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</si>
  <si>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</si>
  <si>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</si>
  <si>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</si>
  <si>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</si>
  <si>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</si>
  <si>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</si>
  <si>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</si>
  <si>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</si>
  <si>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</si>
  <si>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</si>
  <si>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</si>
  <si>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</si>
  <si>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</si>
  <si>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</si>
  <si>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</si>
  <si>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</si>
  <si>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</si>
  <si>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</si>
  <si>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</si>
  <si>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</si>
  <si>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</si>
  <si>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</si>
  <si>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</si>
  <si>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</si>
  <si>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</si>
  <si>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</si>
  <si>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</si>
  <si>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</si>
  <si>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</si>
  <si>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</si>
  <si>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</si>
  <si>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</si>
  <si>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</si>
  <si>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</si>
  <si>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</si>
  <si>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</si>
  <si>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</si>
  <si>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</si>
  <si>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</si>
  <si>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</si>
  <si>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</si>
  <si>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</si>
  <si>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</si>
  <si>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</si>
  <si>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</si>
  <si>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</si>
  <si>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</si>
  <si>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</si>
  <si>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</si>
  <si>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</si>
  <si>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</si>
  <si>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</si>
  <si>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</si>
  <si>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</si>
  <si>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</si>
  <si>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</si>
  <si>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</si>
  <si>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</si>
  <si>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</si>
  <si>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</si>
  <si>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</si>
  <si>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</si>
  <si>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</si>
  <si>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</si>
  <si>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</si>
  <si>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</si>
  <si>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</si>
  <si>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</si>
  <si>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</si>
  <si>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</si>
  <si>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</si>
  <si>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</si>
  <si>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</si>
  <si>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</si>
  <si>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</si>
  <si>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</si>
  <si>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</si>
  <si>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</si>
  <si>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</si>
  <si>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</si>
  <si>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</si>
  <si>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</si>
  <si>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</si>
  <si>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</si>
  <si>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</si>
  <si>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</si>
  <si>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</si>
  <si>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</si>
  <si>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</si>
  <si>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</si>
  <si>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</si>
  <si>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</si>
  <si>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</si>
  <si>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</si>
  <si>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</si>
  <si>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</si>
  <si>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</si>
  <si>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</si>
  <si>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</si>
  <si>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</si>
  <si>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</si>
  <si>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</si>
  <si>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</si>
  <si>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</si>
  <si>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</si>
  <si>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</si>
  <si>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</si>
  <si>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</si>
  <si>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</si>
  <si>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</si>
  <si>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</si>
  <si>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</si>
  <si>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</si>
  <si>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</si>
  <si>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</si>
  <si>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</si>
  <si>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</si>
  <si>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</si>
  <si>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</si>
  <si>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</si>
  <si>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</si>
  <si>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</si>
  <si>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</si>
  <si>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</si>
  <si>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</si>
  <si>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</si>
  <si>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</si>
  <si>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</si>
  <si>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</si>
  <si>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</si>
  <si>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</si>
  <si>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</si>
  <si>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</si>
  <si>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</si>
  <si>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</si>
  <si>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</si>
  <si>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</si>
  <si>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</si>
  <si>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</si>
  <si>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</si>
  <si>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</si>
  <si>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</si>
  <si>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</si>
  <si>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</si>
  <si>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</si>
  <si>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</si>
  <si>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</si>
  <si>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</si>
  <si>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</si>
  <si>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</si>
  <si>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</si>
  <si>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</si>
  <si>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</si>
  <si>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</si>
  <si>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</si>
  <si>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</si>
  <si>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</si>
  <si>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</si>
  <si>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</si>
  <si>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</si>
  <si>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</si>
  <si>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</si>
  <si>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</si>
  <si>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</si>
  <si>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</si>
  <si>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</si>
  <si>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</si>
  <si>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</si>
  <si>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</si>
  <si>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</si>
  <si>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</si>
  <si>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</si>
  <si>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</si>
  <si>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</si>
  <si>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</si>
  <si>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</si>
  <si>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</si>
  <si>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</si>
  <si>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</si>
  <si>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</si>
  <si>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</si>
  <si>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</si>
  <si>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</si>
  <si>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</si>
  <si>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</si>
  <si>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</si>
  <si>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</si>
  <si>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</si>
  <si>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</si>
  <si>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</si>
  <si>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</si>
  <si>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</si>
  <si>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</si>
  <si>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</si>
  <si>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</si>
  <si>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</si>
  <si>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</si>
  <si>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</si>
  <si>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</si>
  <si>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</si>
  <si>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</si>
  <si>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</si>
  <si>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</si>
  <si>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</si>
  <si>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</si>
  <si>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</si>
  <si>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</si>
  <si>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</si>
  <si>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</si>
  <si>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</si>
  <si>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</si>
  <si>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</si>
  <si>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</si>
  <si>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</si>
  <si>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</si>
  <si>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</si>
  <si>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</si>
  <si>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</si>
  <si>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</si>
  <si>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</si>
  <si>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</si>
  <si>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</si>
  <si>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</si>
  <si>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</si>
  <si>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</si>
  <si>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</si>
  <si>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</si>
  <si>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</si>
  <si>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</si>
  <si>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</si>
  <si>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</si>
  <si>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</si>
  <si>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</si>
  <si>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</si>
  <si>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</si>
  <si>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</si>
  <si>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</si>
  <si>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</si>
  <si>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</si>
  <si>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</si>
  <si>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</si>
  <si>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</si>
  <si>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</si>
  <si>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</si>
  <si>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</si>
  <si>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</si>
  <si>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</si>
  <si>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</si>
  <si>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</si>
  <si>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</si>
  <si>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</si>
  <si>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</si>
  <si>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</si>
  <si>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</si>
  <si>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</si>
  <si>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</si>
  <si>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</si>
  <si>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</si>
  <si>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</si>
  <si>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</si>
  <si>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</si>
  <si>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</si>
  <si>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</si>
  <si>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</si>
  <si>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</si>
  <si>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</si>
  <si>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</si>
  <si>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</si>
  <si>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</si>
  <si>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</si>
  <si>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</si>
  <si>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</si>
  <si>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</si>
  <si>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</si>
  <si>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</si>
  <si>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</si>
  <si>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</si>
  <si>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</si>
  <si>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</si>
  <si>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</si>
  <si>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</si>
  <si>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</si>
  <si>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</si>
  <si>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</si>
  <si>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</si>
  <si>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</si>
  <si>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</si>
  <si>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</si>
  <si>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</si>
  <si>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</si>
  <si>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</si>
  <si>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</si>
  <si>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</si>
  <si>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</si>
  <si>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</si>
  <si>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</si>
  <si>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</si>
  <si>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</si>
  <si>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</si>
  <si>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</si>
  <si>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</si>
  <si>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</si>
  <si>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</si>
  <si>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</si>
  <si>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</si>
  <si>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</si>
  <si>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</si>
  <si>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</si>
  <si>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</si>
  <si>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</si>
  <si>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</si>
  <si>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</si>
  <si>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</si>
  <si>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</si>
  <si>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</si>
  <si>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</si>
  <si>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</si>
  <si>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</si>
  <si>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</si>
  <si>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</si>
  <si>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</si>
  <si>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</si>
  <si>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</si>
  <si>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</si>
  <si>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</si>
  <si>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</si>
  <si>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</si>
  <si>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</si>
  <si>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</si>
  <si>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</si>
  <si>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</si>
  <si>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</si>
  <si>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</si>
  <si>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</si>
  <si>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</si>
  <si>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</si>
  <si>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</si>
  <si>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</si>
  <si>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</si>
  <si>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</si>
  <si>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</si>
  <si>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</si>
  <si>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</si>
  <si>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</si>
  <si>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</si>
  <si>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</si>
  <si>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</si>
  <si>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</si>
  <si>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</si>
  <si>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</si>
  <si>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</si>
  <si>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</si>
  <si>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</si>
  <si>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</si>
  <si>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</si>
  <si>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</si>
  <si>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</si>
  <si>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</si>
  <si>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</si>
  <si>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</si>
  <si>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</si>
  <si>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</si>
  <si>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</si>
  <si>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</si>
  <si>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</si>
  <si>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</si>
  <si>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</si>
  <si>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</si>
  <si>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</si>
  <si>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</si>
  <si>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</si>
  <si>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</si>
  <si>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</si>
  <si>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</si>
  <si>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</si>
  <si>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</si>
  <si>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</si>
  <si>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</si>
  <si>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</si>
  <si>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</si>
  <si>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</si>
  <si>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</si>
  <si>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</si>
  <si>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</si>
  <si>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</si>
  <si>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</si>
  <si>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</si>
  <si>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</si>
  <si>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</si>
  <si>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</si>
  <si>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</si>
  <si>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</si>
  <si>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</si>
  <si>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</si>
  <si>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</si>
  <si>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</si>
  <si>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</si>
  <si>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</si>
  <si>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</si>
  <si>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</si>
  <si>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</si>
  <si>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</si>
  <si>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</si>
  <si>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</si>
  <si>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</si>
  <si>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</si>
  <si>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</si>
  <si>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</si>
  <si>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</si>
  <si>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</si>
  <si>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</si>
  <si>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</si>
  <si>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</si>
  <si>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</si>
  <si>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</si>
  <si>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</si>
  <si>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</si>
  <si>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</si>
  <si>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</si>
  <si>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</si>
  <si>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</si>
  <si>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</si>
  <si>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</si>
  <si>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</si>
  <si>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</si>
  <si>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</si>
  <si>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</si>
  <si>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</si>
  <si>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</si>
  <si>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</si>
  <si>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</si>
  <si>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</si>
  <si>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</si>
  <si>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</si>
  <si>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</si>
  <si>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</si>
  <si>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</si>
  <si>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</si>
  <si>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</si>
  <si>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</si>
  <si>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</si>
  <si>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</si>
  <si>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</si>
  <si>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</si>
  <si>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</si>
  <si>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</si>
  <si>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</si>
  <si>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</si>
  <si>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</si>
  <si>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</si>
  <si>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</si>
  <si>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</si>
  <si>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</si>
  <si>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</si>
  <si>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</si>
  <si>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</si>
  <si>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</si>
  <si>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</si>
  <si>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</si>
  <si>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</si>
  <si>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</si>
  <si>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</si>
  <si>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</si>
  <si>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</si>
  <si>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</si>
  <si>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</si>
  <si>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</si>
  <si>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</si>
  <si>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</si>
  <si>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</si>
  <si>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</si>
  <si>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</si>
  <si>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</si>
  <si>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</si>
  <si>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</si>
  <si>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</si>
  <si>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</si>
  <si>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</si>
  <si>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</si>
  <si>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</si>
  <si>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</si>
  <si>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</si>
  <si>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</si>
  <si>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</si>
  <si>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</si>
  <si>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</si>
  <si>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</si>
  <si>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</si>
  <si>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</si>
  <si>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</si>
  <si>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</si>
  <si>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</si>
  <si>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</si>
  <si>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</si>
  <si>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</si>
  <si>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</si>
  <si>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</si>
  <si>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</si>
  <si>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</si>
  <si>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</si>
  <si>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</si>
  <si>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</si>
  <si>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</si>
  <si>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</si>
  <si>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</si>
  <si>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</si>
  <si>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</si>
  <si>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</si>
  <si>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</si>
  <si>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</si>
  <si>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</si>
  <si>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</si>
  <si>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</si>
  <si>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</si>
  <si>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</si>
  <si>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</si>
  <si>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</si>
  <si>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</si>
  <si>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</si>
  <si>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</si>
  <si>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</si>
  <si>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</si>
  <si>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</si>
  <si>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</si>
  <si>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</si>
  <si>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</si>
  <si>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</si>
  <si>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</si>
  <si>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</si>
  <si>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</si>
  <si>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</si>
  <si>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</si>
  <si>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</si>
  <si>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</si>
  <si>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</si>
  <si>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</si>
  <si>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</si>
  <si>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</si>
  <si>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</si>
  <si>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</si>
  <si>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</si>
  <si>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</si>
  <si>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</si>
  <si>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</si>
  <si>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</si>
  <si>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</si>
  <si>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</si>
  <si>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</si>
  <si>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</si>
  <si>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</si>
  <si>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</si>
  <si>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</si>
  <si>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</si>
  <si>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</si>
  <si>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</si>
  <si>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</si>
  <si>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</si>
  <si>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</si>
  <si>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</si>
  <si>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</si>
  <si>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</si>
  <si>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</si>
  <si>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</si>
  <si>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</si>
  <si>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</si>
  <si>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</si>
  <si>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</si>
  <si>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</si>
  <si>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</si>
  <si>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</si>
  <si>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</si>
  <si>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</si>
  <si>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</si>
  <si>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</si>
  <si>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</si>
  <si>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</si>
  <si>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</si>
  <si>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</si>
  <si>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</si>
  <si>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</si>
  <si>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</si>
  <si>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</si>
  <si>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</si>
  <si>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</si>
  <si>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</si>
  <si>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</si>
  <si>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</si>
  <si>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</si>
  <si>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</si>
  <si>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</si>
  <si>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</si>
  <si>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</si>
  <si>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</si>
  <si>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</si>
  <si>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</si>
  <si>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</si>
  <si>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</si>
  <si>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</si>
  <si>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</si>
  <si>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</si>
  <si>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</si>
  <si>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</si>
  <si>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</si>
  <si>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</si>
  <si>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</si>
  <si>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</si>
  <si>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</si>
  <si>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</si>
  <si>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</si>
  <si>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</si>
  <si>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</si>
  <si>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</si>
  <si>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</si>
  <si>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</si>
  <si>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</si>
  <si>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</si>
  <si>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</si>
  <si>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</si>
  <si>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</si>
  <si>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</si>
  <si>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</si>
  <si>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</si>
  <si>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</si>
  <si>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</si>
  <si>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</si>
  <si>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</si>
  <si>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</si>
  <si>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</si>
  <si>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</si>
  <si>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</si>
  <si>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</si>
  <si>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</si>
  <si>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</si>
  <si>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</si>
  <si>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</si>
  <si>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</si>
  <si>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</si>
  <si>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</si>
  <si>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</si>
  <si>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</si>
  <si>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</si>
  <si>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</si>
  <si>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</si>
  <si>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</si>
  <si>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</si>
  <si>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</si>
  <si>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</si>
  <si>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</si>
  <si>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</si>
  <si>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</si>
  <si>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</si>
  <si>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</si>
  <si>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</si>
  <si>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</si>
  <si>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</si>
  <si>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</si>
  <si>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</si>
  <si>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</si>
  <si>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</si>
  <si>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</si>
  <si>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</si>
  <si>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</si>
  <si>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</si>
  <si>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</si>
  <si>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</si>
  <si>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</si>
  <si>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</si>
  <si>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</si>
  <si>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</si>
  <si>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</si>
  <si>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</si>
  <si>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</si>
  <si>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</si>
  <si>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</si>
  <si>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</si>
  <si>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</si>
  <si>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</si>
  <si>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</si>
  <si>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</si>
  <si>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</si>
  <si>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</si>
  <si>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</si>
  <si>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</si>
  <si>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</si>
  <si>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</si>
  <si>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</si>
  <si>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</si>
  <si>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</si>
  <si>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</si>
  <si>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</si>
  <si>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</si>
  <si>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</si>
  <si>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</si>
  <si>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</si>
  <si>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</si>
  <si>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</si>
  <si>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</si>
  <si>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</si>
  <si>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</si>
  <si>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</si>
  <si>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</si>
  <si>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</si>
  <si>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</si>
  <si>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</si>
  <si>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</si>
  <si>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</si>
  <si>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</si>
  <si>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</si>
  <si>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</si>
  <si>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</si>
  <si>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</si>
  <si>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</si>
  <si>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</si>
  <si>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</si>
  <si>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</si>
  <si>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</si>
  <si>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</si>
  <si>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</si>
  <si>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</si>
  <si>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</si>
  <si>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</si>
  <si>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</si>
  <si>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</si>
  <si>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</si>
  <si>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</si>
  <si>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</si>
  <si>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</si>
  <si>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</si>
  <si>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</si>
  <si>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</si>
  <si>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</si>
  <si>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</si>
  <si>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</si>
  <si>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</si>
  <si>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</si>
  <si>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</si>
  <si>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</si>
  <si>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</si>
  <si>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</si>
  <si>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</si>
  <si>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</si>
  <si>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</si>
  <si>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</si>
  <si>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</si>
  <si>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</si>
  <si>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</si>
  <si>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</si>
  <si>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</si>
  <si>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</si>
  <si>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</si>
  <si>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</si>
  <si>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</si>
  <si>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</si>
  <si>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</si>
  <si>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</si>
  <si>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</si>
  <si>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</si>
  <si>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</si>
  <si>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</si>
  <si>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</si>
  <si>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</si>
  <si>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</si>
  <si>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</si>
  <si>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</si>
  <si>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</si>
  <si>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</si>
  <si>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</si>
  <si>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</si>
  <si>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</si>
  <si>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</si>
  <si>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</si>
  <si>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</si>
  <si>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</si>
  <si>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</si>
  <si>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</si>
  <si>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</si>
  <si>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</si>
  <si>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</si>
  <si>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</si>
  <si>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</si>
  <si>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</si>
  <si>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</si>
  <si>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</si>
  <si>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</si>
  <si>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</si>
  <si>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</si>
  <si>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</si>
  <si>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</si>
  <si>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</si>
  <si>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</si>
  <si>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</si>
  <si>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</si>
  <si>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</si>
  <si>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</si>
  <si>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</si>
  <si>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</si>
  <si>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</si>
  <si>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</si>
  <si>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</si>
  <si>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</si>
  <si>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</si>
  <si>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</si>
  <si>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</si>
  <si>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</si>
  <si>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</si>
  <si>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</si>
  <si>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</si>
  <si>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</si>
  <si>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</si>
  <si>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</si>
  <si>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</si>
  <si>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</si>
  <si>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</si>
  <si>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</si>
  <si>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</si>
  <si>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</si>
  <si>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</si>
  <si>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</si>
  <si>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</si>
  <si>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</si>
  <si>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</si>
  <si>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</si>
  <si>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</si>
  <si>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</si>
  <si>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</si>
  <si>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</si>
  <si>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</si>
  <si>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</si>
  <si>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</si>
  <si>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</si>
  <si>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</si>
  <si>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</si>
  <si>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</si>
  <si>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</si>
  <si>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</si>
  <si>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</si>
  <si>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</si>
  <si>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</si>
  <si>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</si>
  <si>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</si>
  <si>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</si>
  <si>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</si>
  <si>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</si>
  <si>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</si>
  <si>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</si>
  <si>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</si>
  <si>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</si>
  <si>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</si>
  <si>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</si>
  <si>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</si>
  <si>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</si>
  <si>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</si>
  <si>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</si>
  <si>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</si>
  <si>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</si>
  <si>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</si>
  <si>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</si>
  <si>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</si>
  <si>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</si>
  <si>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</si>
  <si>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</si>
  <si>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</si>
  <si>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</si>
  <si>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</si>
  <si>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</si>
  <si>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</si>
  <si>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</si>
  <si>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</si>
  <si>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</si>
  <si>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</si>
  <si>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</si>
  <si>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</si>
  <si>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</si>
  <si>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</si>
  <si>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</si>
  <si>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</si>
  <si>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</si>
  <si>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</si>
  <si>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</si>
  <si>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</si>
  <si>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</si>
  <si>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</si>
  <si>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</si>
  <si>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</si>
  <si>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</si>
  <si>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</si>
  <si>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</si>
  <si>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</si>
  <si>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</si>
  <si>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</si>
  <si>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</si>
  <si>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</si>
  <si>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</si>
  <si>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</si>
  <si>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</si>
  <si>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</si>
  <si>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</si>
  <si>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</si>
  <si>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</si>
  <si>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</si>
  <si>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</si>
  <si>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</si>
  <si>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</si>
  <si>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</si>
  <si>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</si>
  <si>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</si>
  <si>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</si>
  <si>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</si>
  <si>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</si>
  <si>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</si>
  <si>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</si>
  <si>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</si>
  <si>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</si>
  <si>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</si>
  <si>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</si>
  <si>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</si>
  <si>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</si>
  <si>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</si>
  <si>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</si>
  <si>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</si>
  <si>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</si>
  <si>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</si>
  <si>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</si>
  <si>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</si>
  <si>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</si>
  <si>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</si>
  <si>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</si>
  <si>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</si>
  <si>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</si>
  <si>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</si>
  <si>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</si>
  <si>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</si>
  <si>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</si>
  <si>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</si>
  <si>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</si>
  <si>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</si>
  <si>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</si>
  <si>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</si>
  <si>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</si>
  <si>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</si>
  <si>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</si>
  <si>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</si>
  <si>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</si>
  <si>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</si>
  <si>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</si>
  <si>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</si>
  <si>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</si>
  <si>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</si>
  <si>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</si>
  <si>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</si>
  <si>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</si>
  <si>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</si>
  <si>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</si>
  <si>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</si>
  <si>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</si>
  <si>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</si>
  <si>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</si>
  <si>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</si>
  <si>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</si>
  <si>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</si>
  <si>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</si>
  <si>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</si>
  <si>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</si>
  <si>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</si>
  <si>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</si>
  <si>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</si>
  <si>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</si>
  <si>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</si>
  <si>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</si>
  <si>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</si>
  <si>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</si>
  <si>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</si>
  <si>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</si>
  <si>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</si>
  <si>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</si>
  <si>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</si>
  <si>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</si>
  <si>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</si>
  <si>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</si>
  <si>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</si>
  <si>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</si>
  <si>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</si>
  <si>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</si>
  <si>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</si>
  <si>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</si>
  <si>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</si>
  <si>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</si>
  <si>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</si>
  <si>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</si>
  <si>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</si>
  <si>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</si>
  <si>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</si>
  <si>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</si>
  <si>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</si>
  <si>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</si>
  <si>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</si>
  <si>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</si>
  <si>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</si>
  <si>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</si>
  <si>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</si>
  <si>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</si>
  <si>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</si>
  <si>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</si>
  <si>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</si>
  <si>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</si>
  <si>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</si>
  <si>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</si>
  <si>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</si>
  <si>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</si>
  <si>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</si>
  <si>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</si>
  <si>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</si>
  <si>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</si>
  <si>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</si>
  <si>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</si>
  <si>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</si>
  <si>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</si>
  <si>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</si>
  <si>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</si>
  <si>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</si>
  <si>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</si>
  <si>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</si>
  <si>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</si>
  <si>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</si>
  <si>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</si>
  <si>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</si>
  <si>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</si>
  <si>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</si>
  <si>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</si>
  <si>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</si>
  <si>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</si>
  <si>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</si>
  <si>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</si>
  <si>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</si>
  <si>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</si>
  <si>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</si>
  <si>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</si>
  <si>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</si>
  <si>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</si>
  <si>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</si>
  <si>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</si>
  <si>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</si>
  <si>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</si>
  <si>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</si>
  <si>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</si>
  <si>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</si>
  <si>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</si>
  <si>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</si>
  <si>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</si>
  <si>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</si>
  <si>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</si>
  <si>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</si>
  <si>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</si>
  <si>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</si>
  <si>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</si>
  <si>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</si>
  <si>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</si>
  <si>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</si>
  <si>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</si>
  <si>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</si>
  <si>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</si>
  <si>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</si>
  <si>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</si>
  <si>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</si>
  <si>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</si>
  <si>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</si>
  <si>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</si>
  <si>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</si>
  <si>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</si>
  <si>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</si>
  <si>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</si>
  <si>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</si>
  <si>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</si>
  <si>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</si>
  <si>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</si>
  <si>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</si>
  <si>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</si>
  <si>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</si>
  <si>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</si>
  <si>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</si>
  <si>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</si>
  <si>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</si>
  <si>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</si>
  <si>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</si>
  <si>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</si>
  <si>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</si>
  <si>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</si>
  <si>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</si>
  <si>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</si>
  <si>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</si>
  <si>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</si>
  <si>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</si>
  <si>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</si>
  <si>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</si>
  <si>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</si>
  <si>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</si>
  <si>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</si>
  <si>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</si>
  <si>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</si>
  <si>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</si>
  <si>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</si>
  <si>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</si>
  <si>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</si>
  <si>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</si>
  <si>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</si>
  <si>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</si>
  <si>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</si>
  <si>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</si>
  <si>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</si>
  <si>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</si>
  <si>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</si>
  <si>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</si>
  <si>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</si>
  <si>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</si>
  <si>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</si>
  <si>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</si>
  <si>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</si>
  <si>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</si>
  <si>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</si>
  <si>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</si>
  <si>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</si>
  <si>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</si>
  <si>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</si>
  <si>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</si>
  <si>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</si>
  <si>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</si>
  <si>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</si>
  <si>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</si>
  <si>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</si>
  <si>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</si>
  <si>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</si>
  <si>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</si>
  <si>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</si>
  <si>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</si>
  <si>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</si>
  <si>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</si>
  <si>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</si>
  <si>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</si>
  <si>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</si>
  <si>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</si>
  <si>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</si>
  <si>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</si>
  <si>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</si>
  <si>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</si>
  <si>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</si>
  <si>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</si>
  <si>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</si>
  <si>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</si>
  <si>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</si>
  <si>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</si>
  <si>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</si>
  <si>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</si>
  <si>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</si>
  <si>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</si>
  <si>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</si>
  <si>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</si>
  <si>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</si>
  <si>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</si>
  <si>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</si>
  <si>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</si>
  <si>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</si>
  <si>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</si>
  <si>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</si>
  <si>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</si>
  <si>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</si>
  <si>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</si>
  <si>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</si>
  <si>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</si>
  <si>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</si>
  <si>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</si>
  <si>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</si>
  <si>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</si>
  <si>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</si>
  <si>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</si>
  <si>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</si>
  <si>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</si>
  <si>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</si>
  <si>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</si>
  <si>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</si>
  <si>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</si>
  <si>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</si>
  <si>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</si>
  <si>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</si>
  <si>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</si>
  <si>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</si>
  <si>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</si>
  <si>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</si>
  <si>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</si>
  <si>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</si>
  <si>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</si>
  <si>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</si>
  <si>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</si>
  <si>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</si>
  <si>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</si>
  <si>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</si>
  <si>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</si>
  <si>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</si>
  <si>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</si>
  <si>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</si>
  <si>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</si>
  <si>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</si>
  <si>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</si>
  <si>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</si>
  <si>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</si>
  <si>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</si>
  <si>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</si>
  <si>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</si>
  <si>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</si>
  <si>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</si>
  <si>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</si>
  <si>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</si>
  <si>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</si>
  <si>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</si>
  <si>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</si>
  <si>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</si>
  <si>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</si>
  <si>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</si>
  <si>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</si>
  <si>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</si>
  <si>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</si>
  <si>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</si>
  <si>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</si>
  <si>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</si>
  <si>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</si>
  <si>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</si>
  <si>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</si>
  <si>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</si>
  <si>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</si>
  <si>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</si>
  <si>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</si>
  <si>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</si>
  <si>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</si>
  <si>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</si>
  <si>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</si>
  <si>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</si>
  <si>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</si>
  <si>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</si>
  <si>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</si>
  <si>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</si>
  <si>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</si>
  <si>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</si>
  <si>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</si>
  <si>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</si>
  <si>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</si>
  <si>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</si>
  <si>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</si>
  <si>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</si>
  <si>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</si>
  <si>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</si>
  <si>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</si>
  <si>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</si>
  <si>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</si>
  <si>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</si>
  <si>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</si>
  <si>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</si>
  <si>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</si>
  <si>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</si>
  <si>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</si>
  <si>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</si>
  <si>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</si>
  <si>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</si>
  <si>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</si>
  <si>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</si>
  <si>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</si>
  <si>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</si>
  <si>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</si>
  <si>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</si>
  <si>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</si>
  <si>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</si>
  <si>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</si>
  <si>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</si>
  <si>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</si>
  <si>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</si>
  <si>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</si>
  <si>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</si>
  <si>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</si>
  <si>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</si>
  <si>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</si>
  <si>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</si>
  <si>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</si>
  <si>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</si>
  <si>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</si>
  <si>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</si>
  <si>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</si>
  <si>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</si>
  <si>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</si>
  <si>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</si>
  <si>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</si>
  <si>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</si>
  <si>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</si>
  <si>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</si>
  <si>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</si>
  <si>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</si>
  <si>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</si>
  <si>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</si>
  <si>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</si>
  <si>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</si>
  <si>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</si>
  <si>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</si>
  <si>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</si>
  <si>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</si>
  <si>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</si>
  <si>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</si>
  <si>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</si>
  <si>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</si>
  <si>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</si>
  <si>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</si>
  <si>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</si>
  <si>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</si>
  <si>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</si>
  <si>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</si>
  <si>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</si>
  <si>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</si>
  <si>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</si>
  <si>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</si>
  <si>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</si>
  <si>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</si>
  <si>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</si>
  <si>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</si>
  <si>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</si>
  <si>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</si>
  <si>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</si>
  <si>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</si>
  <si>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</si>
  <si>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</si>
  <si>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</si>
  <si>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</si>
  <si>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</si>
  <si>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</si>
  <si>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</si>
  <si>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</si>
  <si>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</si>
  <si>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</si>
  <si>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</si>
  <si>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</si>
  <si>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</si>
  <si>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</si>
  <si>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</si>
  <si>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</si>
  <si>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</si>
  <si>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</si>
  <si>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</si>
  <si>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</si>
  <si>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</si>
  <si>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</si>
  <si>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</si>
  <si>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</si>
  <si>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</si>
  <si>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</si>
  <si>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</si>
  <si>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</si>
  <si>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</si>
  <si>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</si>
  <si>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</si>
  <si>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</si>
  <si>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</si>
  <si>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</si>
  <si>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</si>
  <si>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</si>
  <si>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</si>
  <si>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</si>
  <si>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</si>
  <si>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</si>
  <si>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</si>
  <si>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</si>
  <si>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</si>
  <si>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</si>
  <si>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</si>
  <si>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</si>
  <si>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</si>
  <si>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</si>
  <si>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</si>
  <si>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</si>
  <si>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</si>
  <si>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</si>
  <si>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</si>
  <si>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</si>
  <si>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</si>
  <si>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</si>
  <si>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</si>
  <si>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</si>
  <si>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</si>
  <si>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</si>
  <si>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</si>
  <si>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</si>
  <si>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</si>
  <si>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</si>
  <si>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</si>
  <si>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</si>
  <si>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</si>
  <si>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</si>
  <si>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</si>
  <si>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</si>
  <si>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</si>
  <si>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</si>
  <si>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</si>
  <si>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</si>
  <si>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</si>
  <si>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</si>
  <si>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</si>
  <si>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</si>
  <si>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</si>
  <si>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</si>
  <si>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</si>
  <si>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</si>
  <si>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</si>
  <si>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</si>
  <si>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</si>
  <si>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</si>
  <si>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</si>
  <si>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</si>
  <si>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</si>
  <si>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</si>
  <si>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</si>
  <si>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</si>
  <si>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</si>
  <si>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</si>
  <si>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</si>
  <si>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</si>
  <si>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</si>
  <si>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</si>
  <si>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</si>
  <si>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</si>
  <si>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</si>
  <si>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</si>
  <si>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</si>
  <si>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</si>
  <si>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</si>
  <si>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</si>
  <si>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</si>
  <si>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</si>
  <si>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</si>
  <si>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</si>
  <si>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</si>
  <si>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</si>
  <si>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</si>
  <si>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</si>
  <si>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</si>
  <si>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</si>
  <si>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</si>
  <si>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</si>
  <si>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</si>
  <si>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</si>
  <si>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</si>
  <si>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</si>
  <si>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</si>
  <si>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</si>
  <si>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</si>
  <si>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</si>
  <si>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</si>
  <si>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</si>
  <si>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</si>
  <si>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</si>
  <si>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</si>
  <si>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</si>
  <si>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</si>
  <si>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</si>
  <si>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</si>
  <si>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</si>
  <si>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</si>
  <si>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</si>
  <si>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</si>
  <si>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</si>
  <si>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</si>
  <si>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</si>
  <si>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</si>
  <si>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</si>
  <si>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</si>
  <si>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</si>
  <si>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</si>
  <si>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</si>
  <si>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</si>
  <si>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</si>
  <si>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</si>
  <si>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</si>
  <si>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</si>
  <si>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</si>
  <si>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</si>
  <si>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</si>
  <si>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</si>
  <si>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</si>
  <si>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</si>
  <si>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</si>
  <si>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</si>
  <si>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</si>
  <si>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</si>
  <si>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</si>
  <si>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</si>
  <si>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</si>
  <si>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</si>
  <si>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</si>
  <si>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</si>
  <si>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</si>
  <si>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</si>
  <si>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</si>
  <si>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</si>
  <si>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</si>
  <si>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</si>
  <si>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</si>
  <si>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</si>
  <si>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</si>
  <si>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</si>
  <si>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</si>
  <si>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</si>
  <si>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</si>
  <si>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</si>
  <si>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</si>
  <si>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</si>
  <si>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</si>
  <si>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</si>
  <si>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</si>
  <si>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</si>
  <si>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</si>
  <si>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</si>
  <si>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</si>
  <si>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</si>
  <si>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</si>
  <si>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</si>
  <si>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</si>
  <si>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</si>
  <si>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</si>
  <si>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</si>
  <si>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</si>
  <si>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</si>
  <si>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</si>
  <si>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</si>
  <si>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</si>
  <si>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</si>
  <si>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</si>
  <si>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</si>
  <si>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</si>
  <si>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</si>
  <si>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</si>
  <si>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</si>
  <si>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</si>
  <si>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</si>
  <si>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</si>
  <si>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</si>
  <si>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</si>
  <si>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</si>
  <si>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</si>
  <si>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</si>
  <si>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</si>
  <si>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</si>
  <si>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</si>
  <si>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</si>
  <si>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</si>
  <si>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</si>
  <si>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</si>
  <si>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</si>
  <si>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</si>
  <si>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</si>
  <si>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</si>
  <si>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</si>
  <si>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</si>
  <si>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</si>
  <si>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</si>
  <si>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</si>
  <si>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</si>
  <si>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</si>
  <si>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</si>
  <si>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</si>
  <si>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</si>
  <si>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</si>
  <si>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</si>
  <si>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</si>
  <si>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</si>
  <si>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</si>
  <si>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</si>
  <si>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</si>
  <si>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</si>
  <si>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</si>
  <si>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</si>
  <si>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</si>
  <si>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</si>
  <si>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</si>
  <si>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</si>
  <si>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</si>
  <si>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</si>
  <si>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</si>
  <si>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</si>
  <si>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</si>
  <si>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</si>
  <si>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</si>
  <si>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</si>
  <si>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</si>
  <si>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</si>
  <si>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</si>
  <si>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</si>
  <si>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</si>
  <si>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</si>
  <si>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</si>
  <si>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</si>
  <si>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</si>
  <si>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</si>
  <si>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</si>
  <si>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</si>
  <si>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</si>
  <si>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</si>
  <si>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</si>
  <si>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</si>
  <si>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</si>
  <si>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</si>
  <si>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</si>
  <si>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</si>
  <si>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</si>
  <si>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</si>
  <si>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</si>
  <si>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</si>
  <si>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</si>
  <si>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</si>
  <si>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</si>
  <si>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</si>
  <si>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</si>
  <si>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</si>
  <si>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</si>
  <si>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</si>
  <si>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</si>
  <si>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</si>
  <si>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</si>
  <si>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</si>
  <si>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</si>
  <si>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</si>
  <si>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</si>
  <si>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</si>
  <si>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</si>
  <si>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</si>
  <si>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</si>
  <si>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</si>
  <si>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</si>
  <si>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</si>
  <si>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</si>
  <si>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</si>
  <si>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</si>
  <si>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</si>
  <si>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</si>
  <si>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</si>
  <si>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</si>
  <si>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</si>
  <si>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</si>
  <si>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</si>
  <si>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</si>
  <si>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</si>
  <si>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</si>
  <si>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</si>
  <si>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</si>
  <si>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</si>
  <si>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</si>
  <si>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</si>
  <si>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</si>
  <si>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</si>
  <si>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</si>
  <si>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</si>
  <si>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</si>
  <si>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</si>
  <si>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</si>
  <si>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</si>
  <si>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</si>
  <si>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</si>
  <si>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</si>
  <si>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</si>
  <si>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</si>
  <si>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</si>
  <si>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</si>
  <si>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</si>
  <si>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</si>
  <si>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</si>
  <si>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</si>
  <si>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</si>
  <si>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</si>
  <si>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</si>
  <si>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</si>
  <si>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</si>
  <si>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</si>
  <si>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</si>
  <si>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</si>
  <si>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</si>
  <si>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</si>
  <si>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</si>
  <si>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</si>
  <si>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</si>
  <si>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</si>
  <si>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</si>
  <si>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</si>
  <si>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</si>
  <si>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</si>
  <si>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</si>
  <si>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</si>
  <si>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</si>
  <si>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</si>
  <si>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</si>
  <si>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</si>
  <si>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</si>
  <si>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</si>
  <si>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</si>
  <si>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</si>
  <si>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</si>
  <si>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</si>
  <si>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</si>
  <si>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</si>
  <si>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</si>
  <si>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</si>
  <si>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</si>
  <si>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</si>
  <si>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</si>
  <si>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</si>
  <si>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</si>
  <si>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</si>
  <si>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</si>
  <si>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</si>
  <si>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</si>
  <si>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</si>
  <si>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</si>
  <si>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</si>
  <si>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</si>
  <si>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</si>
  <si>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</si>
  <si>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</si>
  <si>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</si>
  <si>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</si>
  <si>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</si>
  <si>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</si>
  <si>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</si>
  <si>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</si>
  <si>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</si>
  <si>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</si>
  <si>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</si>
  <si>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</si>
  <si>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</si>
  <si>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</si>
  <si>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</si>
  <si>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</si>
  <si>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</si>
  <si>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</si>
  <si>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</si>
  <si>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</si>
  <si>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</si>
  <si>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</si>
  <si>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</si>
  <si>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</si>
  <si>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</si>
  <si>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</si>
  <si>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</si>
  <si>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</si>
  <si>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</si>
  <si>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</si>
  <si>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</si>
  <si>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</si>
  <si>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</si>
  <si>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</si>
  <si>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</si>
  <si>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</si>
  <si>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</si>
  <si>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</si>
  <si>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</si>
  <si>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</si>
  <si>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</si>
  <si>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</si>
  <si>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</si>
  <si>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</si>
  <si>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</si>
  <si>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</si>
  <si>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</si>
  <si>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</si>
  <si>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</si>
  <si>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</si>
  <si>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</si>
  <si>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</si>
  <si>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</si>
  <si>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</si>
  <si>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</si>
  <si>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</si>
  <si>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</si>
  <si>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</si>
  <si>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</si>
  <si>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</si>
  <si>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</si>
  <si>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</si>
  <si>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</si>
  <si>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</si>
  <si>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</si>
  <si>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</si>
  <si>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</si>
  <si>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</si>
  <si>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</si>
  <si>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</si>
  <si>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</si>
  <si>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</si>
  <si>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</si>
  <si>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</si>
  <si>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</si>
  <si>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</si>
  <si>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</si>
  <si>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</si>
  <si>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</si>
  <si>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</si>
  <si>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</si>
  <si>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</si>
  <si>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</si>
  <si>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</si>
  <si>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</si>
  <si>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</si>
  <si>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</si>
  <si>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</si>
  <si>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</si>
  <si>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</si>
  <si>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</si>
  <si>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</si>
  <si>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</si>
  <si>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</si>
  <si>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</si>
  <si>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</si>
  <si>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</si>
  <si>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</si>
  <si>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</si>
  <si>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</si>
  <si>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</si>
  <si>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</si>
  <si>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</si>
  <si>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</si>
  <si>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</si>
  <si>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</si>
  <si>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</si>
  <si>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</si>
  <si>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</si>
  <si>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</si>
  <si>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</si>
  <si>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</si>
  <si>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</si>
  <si>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</si>
  <si>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</si>
  <si>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</si>
  <si>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</si>
  <si>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</si>
  <si>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</si>
  <si>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</si>
  <si>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</si>
  <si>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</si>
  <si>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</si>
  <si>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</si>
  <si>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</si>
  <si>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</si>
  <si>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</si>
  <si>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</si>
  <si>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</si>
  <si>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</si>
  <si>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</si>
  <si>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</si>
  <si>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</si>
  <si>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</si>
  <si>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</si>
  <si>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</si>
  <si>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</si>
  <si>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</si>
  <si>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</si>
  <si>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</si>
  <si>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</si>
  <si>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</si>
  <si>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</si>
  <si>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</si>
  <si>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</si>
  <si>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</si>
  <si>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</si>
  <si>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</si>
  <si>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</si>
  <si>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</si>
  <si>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</si>
  <si>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</si>
  <si>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</si>
  <si>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</si>
  <si>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</si>
  <si>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</si>
  <si>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</si>
  <si>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</si>
  <si>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</si>
  <si>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</si>
  <si>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</si>
  <si>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</si>
  <si>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</si>
  <si>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</si>
  <si>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</si>
  <si>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</si>
  <si>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</si>
  <si>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</si>
  <si>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</si>
  <si>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</si>
  <si>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</si>
  <si>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</si>
  <si>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</si>
  <si>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</si>
  <si>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</si>
  <si>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</si>
  <si>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</si>
  <si>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</si>
  <si>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</si>
  <si>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</si>
  <si>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</si>
  <si>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</si>
  <si>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</si>
  <si>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</si>
  <si>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</si>
  <si>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</si>
  <si>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</si>
  <si>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</si>
  <si>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</si>
  <si>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</si>
  <si>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</si>
  <si>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</si>
  <si>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</si>
  <si>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</si>
  <si>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</si>
  <si>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</si>
  <si>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</si>
  <si>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</si>
  <si>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</si>
  <si>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</si>
  <si>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</si>
  <si>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</si>
  <si>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</si>
  <si>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</si>
  <si>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</si>
  <si>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</si>
  <si>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</si>
  <si>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</si>
  <si>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</si>
  <si>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</si>
  <si>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</si>
  <si>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</si>
  <si>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</si>
  <si>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</si>
  <si>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</si>
  <si>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</si>
  <si>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</si>
  <si>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</si>
  <si>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</si>
  <si>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</si>
  <si>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</si>
  <si>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</si>
  <si>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</si>
  <si>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</si>
  <si>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</si>
  <si>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</si>
  <si>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</si>
  <si>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</si>
  <si>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</si>
  <si>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</si>
  <si>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</si>
  <si>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</si>
  <si>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</si>
  <si>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</si>
  <si>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</si>
  <si>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</si>
  <si>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</si>
  <si>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</si>
  <si>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</si>
  <si>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</si>
  <si>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</si>
  <si>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</si>
  <si>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</si>
  <si>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</si>
  <si>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</si>
  <si>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</si>
  <si>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</si>
  <si>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</si>
  <si>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</si>
  <si>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</si>
  <si>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</si>
  <si>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</si>
  <si>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</si>
  <si>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</si>
  <si>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</si>
  <si>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</si>
  <si>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</si>
  <si>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</si>
  <si>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</si>
  <si>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</si>
  <si>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</si>
  <si>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</si>
  <si>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</si>
  <si>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</si>
  <si>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</si>
  <si>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</si>
  <si>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</si>
  <si>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</si>
  <si>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</si>
  <si>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</si>
  <si>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</si>
  <si>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</si>
  <si>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</si>
  <si>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</si>
  <si>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</si>
  <si>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</si>
  <si>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</si>
  <si>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</si>
  <si>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</si>
  <si>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</si>
  <si>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</si>
  <si>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</si>
  <si>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</si>
  <si>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</si>
  <si>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</si>
  <si>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</si>
  <si>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</si>
  <si>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</si>
  <si>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</si>
  <si>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</si>
  <si>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</si>
  <si>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</si>
  <si>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</si>
  <si>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</si>
  <si>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</si>
  <si>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</si>
  <si>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</si>
  <si>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</si>
  <si>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</si>
  <si>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</si>
  <si>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</si>
  <si>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</si>
  <si>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</si>
  <si>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</si>
  <si>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</si>
  <si>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</si>
  <si>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</si>
  <si>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</si>
  <si>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</si>
  <si>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</si>
  <si>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</si>
  <si>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</si>
  <si>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</si>
  <si>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</si>
  <si>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</si>
  <si>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</si>
  <si>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</si>
  <si>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</si>
  <si>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</si>
  <si>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</si>
  <si>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</si>
  <si>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</si>
  <si>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</si>
  <si>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</si>
  <si>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</si>
  <si>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</si>
  <si>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</si>
  <si>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</si>
  <si>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</si>
  <si>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</si>
  <si>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</si>
  <si>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</si>
  <si>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</si>
  <si>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</si>
  <si>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</si>
  <si>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</si>
  <si>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</si>
  <si>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</si>
  <si>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</si>
  <si>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</si>
  <si>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</si>
  <si>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</si>
  <si>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</si>
  <si>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</si>
  <si>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</si>
  <si>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</si>
  <si>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</si>
  <si>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</si>
  <si>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</si>
  <si>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</si>
  <si>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</si>
  <si>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</si>
  <si>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</si>
  <si>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</si>
  <si>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</si>
  <si>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</si>
  <si>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</si>
  <si>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</si>
  <si>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</si>
  <si>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</si>
  <si>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</si>
  <si>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</si>
  <si>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</si>
  <si>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</si>
  <si>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</si>
  <si>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</si>
  <si>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</si>
  <si>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</si>
  <si>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</si>
  <si>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</si>
  <si>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</si>
  <si>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</si>
  <si>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</si>
  <si>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</si>
  <si>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</si>
  <si>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</si>
  <si>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</si>
  <si>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</si>
  <si>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</si>
  <si>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</si>
  <si>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</si>
  <si>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</si>
  <si>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</si>
  <si>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</si>
  <si>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</si>
  <si>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</si>
  <si>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</si>
  <si>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</si>
  <si>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</si>
  <si>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</si>
  <si>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</si>
  <si>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</si>
  <si>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</si>
  <si>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</si>
  <si>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</si>
  <si>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</si>
  <si>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</si>
  <si>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</si>
  <si>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</si>
  <si>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</si>
  <si>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</si>
  <si>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</si>
  <si>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</si>
  <si>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</si>
  <si>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</si>
  <si>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</si>
  <si>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</si>
  <si>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</si>
  <si>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</si>
  <si>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</si>
  <si>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</si>
  <si>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</si>
  <si>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</si>
  <si>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</si>
  <si>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</si>
  <si>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</si>
  <si>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</si>
  <si>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</si>
  <si>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</si>
  <si>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</si>
  <si>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</si>
  <si>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</si>
  <si>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</si>
  <si>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</si>
  <si>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</si>
  <si>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</si>
  <si>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</si>
  <si>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</si>
  <si>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</si>
  <si>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</si>
  <si>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</si>
  <si>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</si>
  <si>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</si>
  <si>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</si>
  <si>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</si>
  <si>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</si>
  <si>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</si>
  <si>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</si>
  <si>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</si>
  <si>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</si>
  <si>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</si>
  <si>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</si>
  <si>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</si>
  <si>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</si>
  <si>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</si>
  <si>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</si>
  <si>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</si>
  <si>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</si>
  <si>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</si>
  <si>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</si>
  <si>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</si>
  <si>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</si>
  <si>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</si>
  <si>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</si>
  <si>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</si>
  <si>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</si>
  <si>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</si>
  <si>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</si>
  <si>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</si>
  <si>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</si>
  <si>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</si>
  <si>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</si>
  <si>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</si>
  <si>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</si>
  <si>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</si>
  <si>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</si>
  <si>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</si>
  <si>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</si>
  <si>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</si>
  <si>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</si>
  <si>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</si>
  <si>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</si>
  <si>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</si>
  <si>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</si>
  <si>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</si>
  <si>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</si>
  <si>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</si>
  <si>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</si>
  <si>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</si>
  <si>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</si>
  <si>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</si>
  <si>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</si>
  <si>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</si>
  <si>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</si>
  <si>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</si>
  <si>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</si>
  <si>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</si>
  <si>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</si>
  <si>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</si>
  <si>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</si>
  <si>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</si>
  <si>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</si>
  <si>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</si>
  <si>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</si>
  <si>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</si>
  <si>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</si>
  <si>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</si>
  <si>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</si>
  <si>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</si>
  <si>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</si>
  <si>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</si>
  <si>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</si>
  <si>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</si>
  <si>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</si>
  <si>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</si>
  <si>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</si>
  <si>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</si>
  <si>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</si>
  <si>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</si>
  <si>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</si>
  <si>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</si>
  <si>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</si>
  <si>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</si>
  <si>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</si>
  <si>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</si>
  <si>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</si>
  <si>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</si>
  <si>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</si>
  <si>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</si>
  <si>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</si>
  <si>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</si>
  <si>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</si>
  <si>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</si>
  <si>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</si>
  <si>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</si>
  <si>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</si>
  <si>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</si>
  <si>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</si>
  <si>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</si>
  <si>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</si>
  <si>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</si>
  <si>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</si>
  <si>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</si>
  <si>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</si>
  <si>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</si>
  <si>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</si>
  <si>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</si>
  <si>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</si>
  <si>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</si>
  <si>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</si>
  <si>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</si>
  <si>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</si>
  <si>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</si>
  <si>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</si>
  <si>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</si>
  <si>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</si>
  <si>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</si>
  <si>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</si>
  <si>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</si>
  <si>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</si>
  <si>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</si>
  <si>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</si>
  <si>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</si>
  <si>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</si>
  <si>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</si>
  <si>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</si>
  <si>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</si>
  <si>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</si>
  <si>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</si>
  <si>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</si>
  <si>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</si>
  <si>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</si>
  <si>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</si>
  <si>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</si>
  <si>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</si>
  <si>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</si>
  <si>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</si>
  <si>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</si>
  <si>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</si>
  <si>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</si>
  <si>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</si>
  <si>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</si>
  <si>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</si>
  <si>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</si>
  <si>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</si>
  <si>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</si>
  <si>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</si>
  <si>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</si>
  <si>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</si>
  <si>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</si>
  <si>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</si>
  <si>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</si>
  <si>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</si>
  <si>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</si>
  <si>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</si>
  <si>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</si>
  <si>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</si>
  <si>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</si>
  <si>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</si>
  <si>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</si>
  <si>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</si>
  <si>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</si>
  <si>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</si>
  <si>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</si>
  <si>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</si>
  <si>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</si>
  <si>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</si>
  <si>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</si>
  <si>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</si>
  <si>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</si>
  <si>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</si>
  <si>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</si>
  <si>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</si>
  <si>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</si>
  <si>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</si>
  <si>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</si>
  <si>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</si>
  <si>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</si>
  <si>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</si>
  <si>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</si>
  <si>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</si>
  <si>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</si>
  <si>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</si>
  <si>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</si>
  <si>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</si>
  <si>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</si>
  <si>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</si>
  <si>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</si>
  <si>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</si>
  <si>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</si>
  <si>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</si>
  <si>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</si>
  <si>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</si>
  <si>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</si>
  <si>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</si>
  <si>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</si>
  <si>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</si>
  <si>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</si>
  <si>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</si>
  <si>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</si>
  <si>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</si>
  <si>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</si>
  <si>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</si>
  <si>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</si>
  <si>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</si>
  <si>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</si>
  <si>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</si>
  <si>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</si>
  <si>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</si>
  <si>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</si>
  <si>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</si>
  <si>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</si>
  <si>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</si>
  <si>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</si>
  <si>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</si>
  <si>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</si>
  <si>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</si>
  <si>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</si>
  <si>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</si>
  <si>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</si>
  <si>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</si>
  <si>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</si>
  <si>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</si>
  <si>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</si>
  <si>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</si>
  <si>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</si>
  <si>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</si>
  <si>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</si>
  <si>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</si>
  <si>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</si>
  <si>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</si>
  <si>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</si>
  <si>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</si>
  <si>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</si>
  <si>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</si>
  <si>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</si>
  <si>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</si>
  <si>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</si>
  <si>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</si>
  <si>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</si>
  <si>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</si>
  <si>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</si>
  <si>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</si>
  <si>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</si>
  <si>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</si>
  <si>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</si>
  <si>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</si>
  <si>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</si>
  <si>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</si>
  <si>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</si>
  <si>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</si>
  <si>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</si>
  <si>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</si>
  <si>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</si>
  <si>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</si>
  <si>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</si>
  <si>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</si>
  <si>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</si>
  <si>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</si>
  <si>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</si>
  <si>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</si>
  <si>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</si>
  <si>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</si>
  <si>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</si>
  <si>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</si>
  <si>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</si>
  <si>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</si>
  <si>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</si>
  <si>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</si>
  <si>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</si>
  <si>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</si>
  <si>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</si>
  <si>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</si>
  <si>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</si>
  <si>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</si>
  <si>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</si>
  <si>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</si>
  <si>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</si>
  <si>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</si>
  <si>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</si>
  <si>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</si>
  <si>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</si>
  <si>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</si>
  <si>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</si>
  <si>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</si>
  <si>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</si>
  <si>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</si>
  <si>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</si>
  <si>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</si>
  <si>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</si>
  <si>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</si>
  <si>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</si>
  <si>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</si>
  <si>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</si>
  <si>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</si>
  <si>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</si>
  <si>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</si>
  <si>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</si>
  <si>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</si>
  <si>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</si>
  <si>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</si>
  <si>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</si>
  <si>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</si>
  <si>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</si>
  <si>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</si>
  <si>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</si>
  <si>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</si>
  <si>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</si>
  <si>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</si>
  <si>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</si>
  <si>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</si>
  <si>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</si>
  <si>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</si>
  <si>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</si>
  <si>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</si>
  <si>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</si>
  <si>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</si>
  <si>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</si>
  <si>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</si>
  <si>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</si>
  <si>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</si>
  <si>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</si>
  <si>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</si>
  <si>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</si>
  <si>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</si>
  <si>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</si>
  <si>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</si>
  <si>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</si>
  <si>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</si>
  <si>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</si>
  <si>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</si>
  <si>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</si>
  <si>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</si>
  <si>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</si>
  <si>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</si>
  <si>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</si>
  <si>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</si>
  <si>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</si>
  <si>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</si>
  <si>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</si>
  <si>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</si>
  <si>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</si>
  <si>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</si>
  <si>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</si>
  <si>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</si>
  <si>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</si>
  <si>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</si>
  <si>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</si>
  <si>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</si>
  <si>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</si>
  <si>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</si>
  <si>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</si>
  <si>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</si>
  <si>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</si>
  <si>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</si>
  <si>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</si>
  <si>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</si>
  <si>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</si>
  <si>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</si>
  <si>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</si>
  <si>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</si>
  <si>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</si>
  <si>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</si>
  <si>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</si>
  <si>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</si>
  <si>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</si>
  <si>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</si>
  <si>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</si>
  <si>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</si>
  <si>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</si>
  <si>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</si>
  <si>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</si>
  <si>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</si>
  <si>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</si>
  <si>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</si>
  <si>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</si>
  <si>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</si>
  <si>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</si>
  <si>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</si>
  <si>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</si>
  <si>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</si>
  <si>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</si>
  <si>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</si>
  <si>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</si>
  <si>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</si>
  <si>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</si>
  <si>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</si>
  <si>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</si>
  <si>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</si>
  <si>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</si>
  <si>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</si>
  <si>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</si>
  <si>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</si>
  <si>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</si>
  <si>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</si>
  <si>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</si>
  <si>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</si>
  <si>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</si>
  <si>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</si>
  <si>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</si>
  <si>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</si>
  <si>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</si>
  <si>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</si>
  <si>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</si>
  <si>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</si>
  <si>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</si>
  <si>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</si>
  <si>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</si>
  <si>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</si>
  <si>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</si>
  <si>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</si>
  <si>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</si>
  <si>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</si>
  <si>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</si>
  <si>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</si>
  <si>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</si>
  <si>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</si>
  <si>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</si>
  <si>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</si>
  <si>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</si>
  <si>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</si>
  <si>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</si>
  <si>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</si>
  <si>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</si>
  <si>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</si>
  <si>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</si>
  <si>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</si>
  <si>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</si>
  <si>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</si>
  <si>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</si>
  <si>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</si>
  <si>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</si>
  <si>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</si>
  <si>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</si>
  <si>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</si>
  <si>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</si>
  <si>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</si>
  <si>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</si>
  <si>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</si>
  <si>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</si>
  <si>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</si>
  <si>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</si>
  <si>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</si>
  <si>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</si>
  <si>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</si>
  <si>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</si>
  <si>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</si>
  <si>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</si>
  <si>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</si>
  <si>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</si>
  <si>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</si>
  <si>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</si>
  <si>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</si>
  <si>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</si>
  <si>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</si>
  <si>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</si>
  <si>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</si>
  <si>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</si>
  <si>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</si>
  <si>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</si>
  <si>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</si>
  <si>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</si>
  <si>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</si>
  <si>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</si>
  <si>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</si>
  <si>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</si>
  <si>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</si>
  <si>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</si>
  <si>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</si>
  <si>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</si>
  <si>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</si>
  <si>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</si>
  <si>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</si>
  <si>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</si>
  <si>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</si>
  <si>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</si>
  <si>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</si>
  <si>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</si>
  <si>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</si>
  <si>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</si>
  <si>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</si>
  <si>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</si>
  <si>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</si>
  <si>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</si>
  <si>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</si>
  <si>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</si>
  <si>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</si>
  <si>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</si>
  <si>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</si>
  <si>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</si>
  <si>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</si>
  <si>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</si>
  <si>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</si>
  <si>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</si>
  <si>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</si>
  <si>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</si>
  <si>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</si>
  <si>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</si>
  <si>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</si>
  <si>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</si>
  <si>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</si>
  <si>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</si>
  <si>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</si>
  <si>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</si>
  <si>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</si>
  <si>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</si>
  <si>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</si>
  <si>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</si>
  <si>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</si>
  <si>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</si>
  <si>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</si>
  <si>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</si>
  <si>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</si>
  <si>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</si>
  <si>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</si>
  <si>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</si>
  <si>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</si>
  <si>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</si>
  <si>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</si>
  <si>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</si>
  <si>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</si>
  <si>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</si>
  <si>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</si>
  <si>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</si>
  <si>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</si>
  <si>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</si>
  <si>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</si>
  <si>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</si>
  <si>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</si>
  <si>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</si>
  <si>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</si>
  <si>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</si>
  <si>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</si>
  <si>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</si>
  <si>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</si>
  <si>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</si>
  <si>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</si>
  <si>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</si>
  <si>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</si>
  <si>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</si>
  <si>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</si>
  <si>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</si>
  <si>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</si>
  <si>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</si>
  <si>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</si>
  <si>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</si>
  <si>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</si>
  <si>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</si>
  <si>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</si>
  <si>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</si>
  <si>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</si>
  <si>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</si>
  <si>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</si>
  <si>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</si>
  <si>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</si>
  <si>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</si>
  <si>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</si>
  <si>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</si>
  <si>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</si>
  <si>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</si>
  <si>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</si>
  <si>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</si>
  <si>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</si>
  <si>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</si>
  <si>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</si>
  <si>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</si>
  <si>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</si>
  <si>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</si>
  <si>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</si>
  <si>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</si>
  <si>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</si>
  <si>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</si>
  <si>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</si>
  <si>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</si>
  <si>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</si>
  <si>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</si>
  <si>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</si>
  <si>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</si>
  <si>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</si>
  <si>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</si>
  <si>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</si>
  <si>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</si>
  <si>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</si>
  <si>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</si>
  <si>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</si>
  <si>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</si>
  <si>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</si>
  <si>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</si>
  <si>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</si>
  <si>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</si>
  <si>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</si>
  <si>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</si>
  <si>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</si>
  <si>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</si>
  <si>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</si>
  <si>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</si>
  <si>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</si>
  <si>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</si>
  <si>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</si>
  <si>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</si>
  <si>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</si>
  <si>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</si>
  <si>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</si>
  <si>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</si>
  <si>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</si>
  <si>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</si>
  <si>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</si>
  <si>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</si>
  <si>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</si>
  <si>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</si>
  <si>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</si>
  <si>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</si>
  <si>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</si>
  <si>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</si>
  <si>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</si>
  <si>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</si>
  <si>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</si>
  <si>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</si>
  <si>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</si>
  <si>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</si>
  <si>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</si>
  <si>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</si>
  <si>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</si>
  <si>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</si>
  <si>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</si>
  <si>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</si>
  <si>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</si>
  <si>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</si>
  <si>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</si>
  <si>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</si>
  <si>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</si>
  <si>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</si>
  <si>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</si>
  <si>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</si>
  <si>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</si>
  <si>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</si>
  <si>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</si>
  <si>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</si>
  <si>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</si>
  <si>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</si>
  <si>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</si>
  <si>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</si>
  <si>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</si>
  <si>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</si>
  <si>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</si>
  <si>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</si>
  <si>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</si>
  <si>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</si>
  <si>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</si>
  <si>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</si>
  <si>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</si>
  <si>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</si>
  <si>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</si>
  <si>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</si>
  <si>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</si>
  <si>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</si>
  <si>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</si>
  <si>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</si>
  <si>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</si>
  <si>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</si>
  <si>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</si>
  <si>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</si>
  <si>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</si>
  <si>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</si>
  <si>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</si>
  <si>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</si>
  <si>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</si>
  <si>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</si>
  <si>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</si>
  <si>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</si>
  <si>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</si>
  <si>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</si>
  <si>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</si>
  <si>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</si>
  <si>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</si>
  <si>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</si>
  <si>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</si>
  <si>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</si>
  <si>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</si>
  <si>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</si>
  <si>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</si>
  <si>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</si>
  <si>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</si>
  <si>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</si>
  <si>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</si>
  <si>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</si>
  <si>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</si>
  <si>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</si>
  <si>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</si>
  <si>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</si>
  <si>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</si>
  <si>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</si>
  <si>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</si>
  <si>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</si>
  <si>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</si>
  <si>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</si>
  <si>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</si>
  <si>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</si>
  <si>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</si>
  <si>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</si>
  <si>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</si>
  <si>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</si>
  <si>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</si>
  <si>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</si>
  <si>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</si>
  <si>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</si>
  <si>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</si>
  <si>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</si>
  <si>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</si>
  <si>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</si>
  <si>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</si>
  <si>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</si>
  <si>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</si>
  <si>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</si>
  <si>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</si>
  <si>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</si>
  <si>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</si>
  <si>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</si>
  <si>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</si>
  <si>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</si>
  <si>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</si>
  <si>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</si>
  <si>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</si>
  <si>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</si>
  <si>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</si>
  <si>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</si>
  <si>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</si>
  <si>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</si>
  <si>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</si>
  <si>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</si>
  <si>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</si>
  <si>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</si>
  <si>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</si>
  <si>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</si>
  <si>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</si>
  <si>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</si>
  <si>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</si>
  <si>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</si>
  <si>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</si>
  <si>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</si>
  <si>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</si>
  <si>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</si>
  <si>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</si>
  <si>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</si>
  <si>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</si>
  <si>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</si>
  <si>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</si>
  <si>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</si>
  <si>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</si>
  <si>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</si>
  <si>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</si>
  <si>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</si>
  <si>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</si>
  <si>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</si>
  <si>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</si>
  <si>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</si>
  <si>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</si>
  <si>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</si>
  <si>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</si>
  <si>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</si>
  <si>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</si>
  <si>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</si>
  <si>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</si>
  <si>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</si>
  <si>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</si>
  <si>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</si>
  <si>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</si>
  <si>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</si>
  <si>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</si>
  <si>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</si>
  <si>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</si>
  <si>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</si>
  <si>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</si>
  <si>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</si>
  <si>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</si>
  <si>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</si>
  <si>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</si>
  <si>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</si>
  <si>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</si>
  <si>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</si>
  <si>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</si>
  <si>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</si>
  <si>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</si>
  <si>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</si>
  <si>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</si>
  <si>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</si>
  <si>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</si>
  <si>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</si>
  <si>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</si>
  <si>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</si>
  <si>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</si>
  <si>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</si>
  <si>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</si>
  <si>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</si>
  <si>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</si>
  <si>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</si>
  <si>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</si>
  <si>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</si>
  <si>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</si>
  <si>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</si>
  <si>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</si>
  <si>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</si>
  <si>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</si>
  <si>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</si>
  <si>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</si>
  <si>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</si>
  <si>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</si>
  <si>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</si>
  <si>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</si>
  <si>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</si>
  <si>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</si>
  <si>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</si>
  <si>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</si>
  <si>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</si>
  <si>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</si>
  <si>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</si>
  <si>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</si>
  <si>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</si>
  <si>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</si>
  <si>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</si>
  <si>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</si>
  <si>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</si>
  <si>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</si>
  <si>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</si>
  <si>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</si>
  <si>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</si>
  <si>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</si>
  <si>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</si>
  <si>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</si>
  <si>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</si>
  <si>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</si>
  <si>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</si>
  <si>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</si>
  <si>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</si>
  <si>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</si>
  <si>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</si>
  <si>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</si>
  <si>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</si>
  <si>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</si>
  <si>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</si>
  <si>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</si>
  <si>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</si>
  <si>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</si>
  <si>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</si>
  <si>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</si>
  <si>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</si>
  <si>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</si>
  <si>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</si>
  <si>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</si>
  <si>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</si>
  <si>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</si>
  <si>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</si>
  <si>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</si>
  <si>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</si>
  <si>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</si>
  <si>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</si>
  <si>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</si>
  <si>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</si>
  <si>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</si>
  <si>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</si>
  <si>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</si>
  <si>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</si>
  <si>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</si>
  <si>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</si>
  <si>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</si>
  <si>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</si>
  <si>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</si>
  <si>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</si>
  <si>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</si>
  <si>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</si>
  <si>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</si>
  <si>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</si>
  <si>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</si>
  <si>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</si>
  <si>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</si>
  <si>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</si>
  <si>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</si>
  <si>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</si>
  <si>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</si>
  <si>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</si>
  <si>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</si>
  <si>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</si>
  <si>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</si>
  <si>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</si>
  <si>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</si>
  <si>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</si>
  <si>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</si>
  <si>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</si>
  <si>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</si>
  <si>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</si>
  <si>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</si>
  <si>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</si>
  <si>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</si>
  <si>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</si>
  <si>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</si>
  <si>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</si>
  <si>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</si>
  <si>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</si>
  <si>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</si>
  <si>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</si>
  <si>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</si>
  <si>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</si>
  <si>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</si>
  <si>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</si>
  <si>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</si>
  <si>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</si>
  <si>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</si>
  <si>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</si>
  <si>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</si>
  <si>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</si>
  <si>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</si>
  <si>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</si>
  <si>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</si>
  <si>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</si>
  <si>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</si>
  <si>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</si>
  <si>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</si>
  <si>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</si>
  <si>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</si>
  <si>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</si>
  <si>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</si>
  <si>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</si>
  <si>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</si>
  <si>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</si>
  <si>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</si>
  <si>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</si>
  <si>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</si>
  <si>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</si>
  <si>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</si>
  <si>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</si>
  <si>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</si>
  <si>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</si>
  <si>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</si>
  <si>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</si>
  <si>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</si>
  <si>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</si>
  <si>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</si>
  <si>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</si>
  <si>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</si>
  <si>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</si>
  <si>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</si>
  <si>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</si>
  <si>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</si>
  <si>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</si>
  <si>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</si>
  <si>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</si>
  <si>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</si>
  <si>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</si>
  <si>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</si>
  <si>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</si>
  <si>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</si>
  <si>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</si>
  <si>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</si>
  <si>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</si>
  <si>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</si>
  <si>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</si>
  <si>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</si>
  <si>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</si>
  <si>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</si>
  <si>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</si>
  <si>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</si>
  <si>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</si>
  <si>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</si>
  <si>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</si>
  <si>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</si>
  <si>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</si>
  <si>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</si>
  <si>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</si>
  <si>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</si>
  <si>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</si>
  <si>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</si>
  <si>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</si>
  <si>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</si>
  <si>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</si>
  <si>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</si>
  <si>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</si>
  <si>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</si>
  <si>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</si>
  <si>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</si>
  <si>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</si>
  <si>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</si>
  <si>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</si>
  <si>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</si>
  <si>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</si>
  <si>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</si>
  <si>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</si>
  <si>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</si>
  <si>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</si>
  <si>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</si>
  <si>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</si>
  <si>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</si>
  <si>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</si>
  <si>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</si>
  <si>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</si>
  <si>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</si>
  <si>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</si>
  <si>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</si>
  <si>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</si>
  <si>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</si>
  <si>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</si>
  <si>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</si>
  <si>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</si>
  <si>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</si>
  <si>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</si>
  <si>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</si>
  <si>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</si>
  <si>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</si>
  <si>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</si>
  <si>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</si>
  <si>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</si>
  <si>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</si>
  <si>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</si>
  <si>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</si>
  <si>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</si>
  <si>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</si>
  <si>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</si>
  <si>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</si>
  <si>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</si>
  <si>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</si>
  <si>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</si>
  <si>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</si>
  <si>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</si>
  <si>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</si>
  <si>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</si>
  <si>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</si>
  <si>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</si>
  <si>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</si>
  <si>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</si>
  <si>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</si>
  <si>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</si>
  <si>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</si>
  <si>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</si>
  <si>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</si>
  <si>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</si>
  <si>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</si>
  <si>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</si>
  <si>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</si>
  <si>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</si>
  <si>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</si>
  <si>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</si>
  <si>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</si>
  <si>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</si>
  <si>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</si>
  <si>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</si>
  <si>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</si>
  <si>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</si>
  <si>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</si>
  <si>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</si>
  <si>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</si>
  <si>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</si>
  <si>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</si>
  <si>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</si>
  <si>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</si>
  <si>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</si>
  <si>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</si>
  <si>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</si>
  <si>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</si>
  <si>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</si>
  <si>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</si>
  <si>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</si>
  <si>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</si>
  <si>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</si>
  <si>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</si>
  <si>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</si>
  <si>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</si>
  <si>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</si>
  <si>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</si>
  <si>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</si>
  <si>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</si>
  <si>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</si>
  <si>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</si>
  <si>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</si>
  <si>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</si>
  <si>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</si>
  <si>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</si>
  <si>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</si>
  <si>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</si>
  <si>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</si>
  <si>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</si>
  <si>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</si>
  <si>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</si>
  <si>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</si>
  <si>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</si>
  <si>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</si>
  <si>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</si>
  <si>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</si>
  <si>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</si>
  <si>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</si>
  <si>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</si>
  <si>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</si>
  <si>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</si>
  <si>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</si>
  <si>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</si>
  <si>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</si>
  <si>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</si>
  <si>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</si>
  <si>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</si>
  <si>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</si>
  <si>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</si>
  <si>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</si>
  <si>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</si>
  <si>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</si>
  <si>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</si>
  <si>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</si>
  <si>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</si>
  <si>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</si>
  <si>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</si>
  <si>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</si>
  <si>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</si>
  <si>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</si>
  <si>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</si>
  <si>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</si>
  <si>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</si>
  <si>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</si>
  <si>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</si>
  <si>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</si>
  <si>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</si>
  <si>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</si>
  <si>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</si>
  <si>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</si>
  <si>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</si>
  <si>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</si>
  <si>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</si>
  <si>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</si>
  <si>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</si>
  <si>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</si>
  <si>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</si>
  <si>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</si>
  <si>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</si>
  <si>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</si>
  <si>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</si>
  <si>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</si>
  <si>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</si>
  <si>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</si>
  <si>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</si>
  <si>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</si>
  <si>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</si>
  <si>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</si>
  <si>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</si>
  <si>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</si>
  <si>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</si>
  <si>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</si>
  <si>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</si>
  <si>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</si>
  <si>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</si>
  <si>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</si>
  <si>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</si>
  <si>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</si>
  <si>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</si>
  <si>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</si>
  <si>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</si>
  <si>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</si>
  <si>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</si>
  <si>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</si>
  <si>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</si>
  <si>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</si>
  <si>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</si>
  <si>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</si>
  <si>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</si>
  <si>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</si>
  <si>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</si>
  <si>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</si>
  <si>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</si>
  <si>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</si>
  <si>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</si>
  <si>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</si>
  <si>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</si>
  <si>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</si>
  <si>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</si>
  <si>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</si>
  <si>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</si>
  <si>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</si>
  <si>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</si>
  <si>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</si>
  <si>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</si>
  <si>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</si>
  <si>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</si>
  <si>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</si>
  <si>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</si>
  <si>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</si>
  <si>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</si>
  <si>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</si>
  <si>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</si>
  <si>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</si>
  <si>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</si>
  <si>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</si>
  <si>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</si>
  <si>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</si>
  <si>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</si>
  <si>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</si>
  <si>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</si>
  <si>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</si>
  <si>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</si>
  <si>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</si>
  <si>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</si>
  <si>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</si>
  <si>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</si>
  <si>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</si>
  <si>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</si>
  <si>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</si>
  <si>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</si>
  <si>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</si>
  <si>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</si>
  <si>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</si>
  <si>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</si>
  <si>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</si>
  <si>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</si>
  <si>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</si>
  <si>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</si>
  <si>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</si>
  <si>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</si>
  <si>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</si>
  <si>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</si>
  <si>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</si>
  <si>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</si>
  <si>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</si>
  <si>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</si>
  <si>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</si>
  <si>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</si>
  <si>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</si>
  <si>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</si>
  <si>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</si>
  <si>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</si>
  <si>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</si>
  <si>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</si>
  <si>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</si>
  <si>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</si>
  <si>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</si>
  <si>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</si>
  <si>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</si>
  <si>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</si>
  <si>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</si>
  <si>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</si>
  <si>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</si>
  <si>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</si>
  <si>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</si>
  <si>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</si>
  <si>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</si>
  <si>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</si>
  <si>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</si>
  <si>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</si>
  <si>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</si>
  <si>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</si>
  <si>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</si>
  <si>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</si>
  <si>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</si>
  <si>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</si>
  <si>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</si>
  <si>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</si>
  <si>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</si>
  <si>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</si>
  <si>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</si>
  <si>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</si>
  <si>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</si>
  <si>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</si>
  <si>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</si>
  <si>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</si>
  <si>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</si>
  <si>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</si>
  <si>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</si>
  <si>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</si>
  <si>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</si>
  <si>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</si>
  <si>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</si>
  <si>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</si>
  <si>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</si>
  <si>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</si>
  <si>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</si>
  <si>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</si>
  <si>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</si>
  <si>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</si>
  <si>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</si>
  <si>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</si>
  <si>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</si>
  <si>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</si>
  <si>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</si>
  <si>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</si>
  <si>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</si>
  <si>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</si>
  <si>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</si>
  <si>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</si>
  <si>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</si>
  <si>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</si>
  <si>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</si>
  <si>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</si>
  <si>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</si>
  <si>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</si>
  <si>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</si>
  <si>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</si>
  <si>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</si>
  <si>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</si>
  <si>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</si>
  <si>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</si>
  <si>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</si>
  <si>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</si>
  <si>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</si>
  <si>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</si>
  <si>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</si>
  <si>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</si>
  <si>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</si>
  <si>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</si>
  <si>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</si>
  <si>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</si>
  <si>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</si>
  <si>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</si>
  <si>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</si>
  <si>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</si>
  <si>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</si>
  <si>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</si>
  <si>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</si>
  <si>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</si>
  <si>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</si>
  <si>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</si>
  <si>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</si>
  <si>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</si>
  <si>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</si>
  <si>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</si>
  <si>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</si>
  <si>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</si>
  <si>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</si>
  <si>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</si>
  <si>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</si>
  <si>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</si>
  <si>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</si>
  <si>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</si>
  <si>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</si>
  <si>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</si>
  <si>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</si>
  <si>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</si>
  <si>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</si>
  <si>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</si>
  <si>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</si>
  <si>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</si>
  <si>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</si>
  <si>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</si>
  <si>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</si>
  <si>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</si>
  <si>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</si>
  <si>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</si>
  <si>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</si>
  <si>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</si>
  <si>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</si>
  <si>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</si>
  <si>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</si>
  <si>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</si>
  <si>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</si>
  <si>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</si>
  <si>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</si>
  <si>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</si>
  <si>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</si>
  <si>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</si>
  <si>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</si>
  <si>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</si>
  <si>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</si>
  <si>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</si>
  <si>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</si>
  <si>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</si>
  <si>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</si>
  <si>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</si>
  <si>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</si>
  <si>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</si>
  <si>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</si>
  <si>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</si>
  <si>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</si>
  <si>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</si>
  <si>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</si>
  <si>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</si>
  <si>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</si>
  <si>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</si>
  <si>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</si>
  <si>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</si>
  <si>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</si>
  <si>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</si>
  <si>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</si>
  <si>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</si>
  <si>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</si>
  <si>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</si>
  <si>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</si>
  <si>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</si>
  <si>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</si>
  <si>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</si>
  <si>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</si>
  <si>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</si>
  <si>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</si>
  <si>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</si>
  <si>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</si>
  <si>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</si>
  <si>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</si>
  <si>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</si>
  <si>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</si>
  <si>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</si>
  <si>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</si>
  <si>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</si>
  <si>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</si>
  <si>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</si>
  <si>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</si>
  <si>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</si>
  <si>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</si>
  <si>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</si>
  <si>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</si>
  <si>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</si>
  <si>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</si>
  <si>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</si>
  <si>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</si>
  <si>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</si>
  <si>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</si>
  <si>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</si>
  <si>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</si>
  <si>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</si>
  <si>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</si>
  <si>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</si>
  <si>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</si>
  <si>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</si>
  <si>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</si>
  <si>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</si>
  <si>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</si>
  <si>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</si>
  <si>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</si>
  <si>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</si>
  <si>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</si>
  <si>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</si>
  <si>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</si>
  <si>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</si>
  <si>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</si>
  <si>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</si>
  <si>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</si>
  <si>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</si>
  <si>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</si>
  <si>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</si>
  <si>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</si>
  <si>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</si>
  <si>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</si>
  <si>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</si>
  <si>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</si>
  <si>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</si>
  <si>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</si>
  <si>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</si>
  <si>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</si>
  <si>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</si>
  <si>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</si>
  <si>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</si>
  <si>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</si>
  <si>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</si>
  <si>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</si>
  <si>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</si>
  <si>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</si>
  <si>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</si>
  <si>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</si>
  <si>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</si>
  <si>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</si>
  <si>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</si>
  <si>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</si>
  <si>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</si>
  <si>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</si>
  <si>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</si>
  <si>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</si>
  <si>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</si>
  <si>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</si>
  <si>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</si>
  <si>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</si>
  <si>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</si>
  <si>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</si>
  <si>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</si>
  <si>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</si>
  <si>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</si>
  <si>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</si>
  <si>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</si>
  <si>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</si>
  <si>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</si>
  <si>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</si>
  <si>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</si>
  <si>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</si>
  <si>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</si>
  <si>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</si>
  <si>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</si>
  <si>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</si>
  <si>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</si>
  <si>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</si>
  <si>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</si>
  <si>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</si>
  <si>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</si>
  <si>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</si>
  <si>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</si>
  <si>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</si>
  <si>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</si>
  <si>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</si>
  <si>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</si>
  <si>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</si>
  <si>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</si>
  <si>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</si>
  <si>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</si>
  <si>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</si>
  <si>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</si>
  <si>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</si>
  <si>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</si>
  <si>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</si>
  <si>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</si>
  <si>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</si>
  <si>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</si>
  <si>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</si>
  <si>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</si>
  <si>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</si>
  <si>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</si>
  <si>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</si>
  <si>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</si>
  <si>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</si>
  <si>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</si>
  <si>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</si>
  <si>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</si>
  <si>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</si>
  <si>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</si>
  <si>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</si>
  <si>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</si>
  <si>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</si>
  <si>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</si>
  <si>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</si>
  <si>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</si>
  <si>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</si>
  <si>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</si>
  <si>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</si>
  <si>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</si>
  <si>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</si>
  <si>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</si>
  <si>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</si>
  <si>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</si>
  <si>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</si>
  <si>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</si>
  <si>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</si>
  <si>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</si>
  <si>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</si>
  <si>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</si>
  <si>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</si>
  <si>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</si>
  <si>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</si>
  <si>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</si>
  <si>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</si>
  <si>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</si>
  <si>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</si>
  <si>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</si>
  <si>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</si>
  <si>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</si>
  <si>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</si>
  <si>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</si>
  <si>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</si>
  <si>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</si>
  <si>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</si>
  <si>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</si>
  <si>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</si>
  <si>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</si>
  <si>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</si>
  <si>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</si>
  <si>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</si>
  <si>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</si>
  <si>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</si>
  <si>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</si>
  <si>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</si>
  <si>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</si>
  <si>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</si>
  <si>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</si>
  <si>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</si>
  <si>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</si>
  <si>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</si>
  <si>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</si>
  <si>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</si>
  <si>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</si>
  <si>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</si>
  <si>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</si>
  <si>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</si>
  <si>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</si>
  <si>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</si>
  <si>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</si>
  <si>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</si>
  <si>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</si>
  <si>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</si>
  <si>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</si>
  <si>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</si>
  <si>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</si>
  <si>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</si>
  <si>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</si>
  <si>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</si>
  <si>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</si>
  <si>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</si>
  <si>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</si>
  <si>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</si>
  <si>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</si>
  <si>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</si>
  <si>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</si>
  <si>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</si>
  <si>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</si>
  <si>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</si>
  <si>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</si>
  <si>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</si>
  <si>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</si>
  <si>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</si>
  <si>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</si>
  <si>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</si>
  <si>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</si>
  <si>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</si>
  <si>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</si>
  <si>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</si>
  <si>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</si>
  <si>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</si>
  <si>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</si>
  <si>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</si>
  <si>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</si>
  <si>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</si>
  <si>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</si>
  <si>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</si>
  <si>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</si>
  <si>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</si>
  <si>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</si>
  <si>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</si>
  <si>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</si>
  <si>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</si>
  <si>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</si>
  <si>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</si>
  <si>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</si>
  <si>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</si>
  <si>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</si>
  <si>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</si>
  <si>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</si>
  <si>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</si>
  <si>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</si>
  <si>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</si>
  <si>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</si>
  <si>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</si>
  <si>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</si>
  <si>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</si>
  <si>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</si>
  <si>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</si>
  <si>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</si>
  <si>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</si>
  <si>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</si>
  <si>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</si>
  <si>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</si>
  <si>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</si>
  <si>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</si>
  <si>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</si>
  <si>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</si>
  <si>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</si>
  <si>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</si>
  <si>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</si>
  <si>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</si>
  <si>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</si>
  <si>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</si>
  <si>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</si>
  <si>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</si>
  <si>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</si>
  <si>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</si>
  <si>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</si>
  <si>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</si>
  <si>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</si>
  <si>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</si>
  <si>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</si>
  <si>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</si>
  <si>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</si>
  <si>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</si>
  <si>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</si>
  <si>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</si>
  <si>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</si>
  <si>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</si>
  <si>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</si>
  <si>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</si>
  <si>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</si>
  <si>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</si>
  <si>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</si>
  <si>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</si>
  <si>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</si>
  <si>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</si>
  <si>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</si>
  <si>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</si>
  <si>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</si>
  <si>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</si>
  <si>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</si>
  <si>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</si>
  <si>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</si>
  <si>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</si>
  <si>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</si>
  <si>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</si>
  <si>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</si>
  <si>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</si>
  <si>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</si>
  <si>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</si>
  <si>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</si>
  <si>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</si>
  <si>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</si>
  <si>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</si>
  <si>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</si>
  <si>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</si>
  <si>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</si>
  <si>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</si>
  <si>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</si>
  <si>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</si>
  <si>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</si>
  <si>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</si>
  <si>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</si>
  <si>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</si>
  <si>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</si>
  <si>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</si>
  <si>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</si>
  <si>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</si>
  <si>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</si>
  <si>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</si>
  <si>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</si>
  <si>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</si>
  <si>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</si>
  <si>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</si>
  <si>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</si>
  <si>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</si>
  <si>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</si>
  <si>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</si>
  <si>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</si>
  <si>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</si>
  <si>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</si>
  <si>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</si>
  <si>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</si>
  <si>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</si>
  <si>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</si>
  <si>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</si>
  <si>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</si>
  <si>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</si>
  <si>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</si>
  <si>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</si>
  <si>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</si>
  <si>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</si>
  <si>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</si>
  <si>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</si>
  <si>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</si>
  <si>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</si>
  <si>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</si>
  <si>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</si>
  <si>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</si>
  <si>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</si>
  <si>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</si>
  <si>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</si>
  <si>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</si>
  <si>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</si>
  <si>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</si>
  <si>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</si>
  <si>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</si>
  <si>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</si>
  <si>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</si>
  <si>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</si>
  <si>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</si>
  <si>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</si>
  <si>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</si>
  <si>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</si>
  <si>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</si>
  <si>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</si>
  <si>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</si>
  <si>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</si>
  <si>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</si>
  <si>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</si>
  <si>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</si>
  <si>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</si>
  <si>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</si>
  <si>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</si>
  <si>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</si>
  <si>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</si>
  <si>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</si>
  <si>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</si>
  <si>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</si>
  <si>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</si>
  <si>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</si>
  <si>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</si>
  <si>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</si>
  <si>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</si>
  <si>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</si>
  <si>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</si>
  <si>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</si>
  <si>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</si>
  <si>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</si>
  <si>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</si>
  <si>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</si>
  <si>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</si>
  <si>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</si>
  <si>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</si>
  <si>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</si>
  <si>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</si>
  <si>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</si>
  <si>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</si>
  <si>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</si>
  <si>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</si>
  <si>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</si>
  <si>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</si>
  <si>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</si>
  <si>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</si>
  <si>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</si>
  <si>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</si>
  <si>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</si>
  <si>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</si>
  <si>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</si>
  <si>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</si>
  <si>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</si>
  <si>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</si>
  <si>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</si>
  <si>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</si>
  <si>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</si>
  <si>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</si>
  <si>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</si>
  <si>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</si>
  <si>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</si>
  <si>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</si>
  <si>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</si>
  <si>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</si>
  <si>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</si>
  <si>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</si>
  <si>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</si>
  <si>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</si>
  <si>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</si>
  <si>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</si>
  <si>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</si>
  <si>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</si>
  <si>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</si>
  <si>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</si>
  <si>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</si>
  <si>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</si>
  <si>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</si>
  <si>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</si>
  <si>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</si>
  <si>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</si>
  <si>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</si>
  <si>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</si>
  <si>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</si>
  <si>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</si>
  <si>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</si>
  <si>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</si>
  <si>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</si>
  <si>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</si>
  <si>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</si>
  <si>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</si>
  <si>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</si>
  <si>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</si>
  <si>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</si>
  <si>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</si>
  <si>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</si>
  <si>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</si>
  <si>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</si>
  <si>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</si>
  <si>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</si>
  <si>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</si>
  <si>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</si>
  <si>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</si>
  <si>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</si>
  <si>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</si>
  <si>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</si>
  <si>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</si>
  <si>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</si>
  <si>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</si>
  <si>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</si>
  <si>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</si>
  <si>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</si>
  <si>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</si>
  <si>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</si>
  <si>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</si>
  <si>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</si>
  <si>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</si>
  <si>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</si>
  <si>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</si>
  <si>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</si>
  <si>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</si>
  <si>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</si>
  <si>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</si>
  <si>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</si>
  <si>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</si>
  <si>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</si>
  <si>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</si>
  <si>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</si>
  <si>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</si>
  <si>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</si>
  <si>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</si>
  <si>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</si>
  <si>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</si>
  <si>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</si>
  <si>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</si>
  <si>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</si>
  <si>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</si>
  <si>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</si>
  <si>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</si>
  <si>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</si>
  <si>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</si>
  <si>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</si>
  <si>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</si>
  <si>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</si>
  <si>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</si>
  <si>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</si>
  <si>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</si>
  <si>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</si>
  <si>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</si>
  <si>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</si>
  <si>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</si>
  <si>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</si>
  <si>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</si>
  <si>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</si>
  <si>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</si>
  <si>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</si>
  <si>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</si>
  <si>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</si>
  <si>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</si>
  <si>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</si>
  <si>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</si>
  <si>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</si>
  <si>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</si>
  <si>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</si>
  <si>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</si>
  <si>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</si>
  <si>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</si>
  <si>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</si>
  <si>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</si>
  <si>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</si>
  <si>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</si>
  <si>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</si>
  <si>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</si>
  <si>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</si>
  <si>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</si>
  <si>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</si>
  <si>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</si>
  <si>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</si>
  <si>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</si>
  <si>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</si>
  <si>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</si>
  <si>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</si>
  <si>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</si>
  <si>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</si>
  <si>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</si>
  <si>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</si>
  <si>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</si>
  <si>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</si>
  <si>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</si>
  <si>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</si>
  <si>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</si>
  <si>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</si>
  <si>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</si>
  <si>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</si>
  <si>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</si>
  <si>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</si>
  <si>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</si>
  <si>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</si>
  <si>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</si>
  <si>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</si>
  <si>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</si>
  <si>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</si>
  <si>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</si>
  <si>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</si>
  <si>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</si>
  <si>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</si>
  <si>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</si>
  <si>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</si>
  <si>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</si>
  <si>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</si>
  <si>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</si>
  <si>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</si>
  <si>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</si>
  <si>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</si>
  <si>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</si>
  <si>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</si>
  <si>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</si>
  <si>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</si>
  <si>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</si>
  <si>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</si>
  <si>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</si>
  <si>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</si>
  <si>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</si>
  <si>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</si>
  <si>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</si>
  <si>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</si>
  <si>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</si>
  <si>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</si>
  <si>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</si>
  <si>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</si>
  <si>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</si>
  <si>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</si>
  <si>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</si>
  <si>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</si>
  <si>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</si>
  <si>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</si>
  <si>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</si>
  <si>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</si>
  <si>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</si>
  <si>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</si>
  <si>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</si>
  <si>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</si>
  <si>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</si>
  <si>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</si>
  <si>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</si>
  <si>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</si>
  <si>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</si>
  <si>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</si>
  <si>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</si>
  <si>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</si>
  <si>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</si>
  <si>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</si>
  <si>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</si>
  <si>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</si>
  <si>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</si>
  <si>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</si>
  <si>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</si>
  <si>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</si>
  <si>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</si>
  <si>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</si>
  <si>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</si>
  <si>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</si>
  <si>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</si>
  <si>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</si>
  <si>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</si>
  <si>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</si>
  <si>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</si>
  <si>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</si>
  <si>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</si>
  <si>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</si>
  <si>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</si>
  <si>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</si>
  <si>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</si>
  <si>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</si>
  <si>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</si>
  <si>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</si>
  <si>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</si>
  <si>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</si>
  <si>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</si>
  <si>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</si>
  <si>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</si>
  <si>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</si>
  <si>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</si>
  <si>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</si>
  <si>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</si>
  <si>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</si>
  <si>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</si>
  <si>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</si>
  <si>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</si>
  <si>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</si>
  <si>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</si>
  <si>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</si>
  <si>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</si>
  <si>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</si>
  <si>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</si>
  <si>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</si>
  <si>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</si>
  <si>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</si>
  <si>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</si>
  <si>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</si>
  <si>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</si>
  <si>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</si>
  <si>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</si>
  <si>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</si>
  <si>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</si>
  <si>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</si>
  <si>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</si>
  <si>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</si>
  <si>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</si>
  <si>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</si>
  <si>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</si>
  <si>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</si>
  <si>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</si>
  <si>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</si>
  <si>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</si>
  <si>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</si>
  <si>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</si>
  <si>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</si>
  <si>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</si>
  <si>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</si>
  <si>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</si>
  <si>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</si>
  <si>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</si>
  <si>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</si>
  <si>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</si>
  <si>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</si>
  <si>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</si>
  <si>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</si>
  <si>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</si>
  <si>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</si>
  <si>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</si>
  <si>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</si>
  <si>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</si>
  <si>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</si>
  <si>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</si>
  <si>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</si>
  <si>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</si>
  <si>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</si>
  <si>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</si>
  <si>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</si>
  <si>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</si>
  <si>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</si>
  <si>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</si>
  <si>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</si>
  <si>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</si>
  <si>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</si>
  <si>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</si>
  <si>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</si>
  <si>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</si>
  <si>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</si>
  <si>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</si>
  <si>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</si>
  <si>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</si>
  <si>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</si>
  <si>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</si>
  <si>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</si>
  <si>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</si>
  <si>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</si>
  <si>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</si>
  <si>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</si>
  <si>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</si>
  <si>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</si>
  <si>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</si>
  <si>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</si>
  <si>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</si>
  <si>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</si>
  <si>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</si>
  <si>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</si>
  <si>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</si>
  <si>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</si>
  <si>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</si>
  <si>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</si>
  <si>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</si>
  <si>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</si>
  <si>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</si>
  <si>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</si>
  <si>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</si>
  <si>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</si>
  <si>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</si>
  <si>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</si>
  <si>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</si>
  <si>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</si>
  <si>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</si>
  <si>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</si>
  <si>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</si>
  <si>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</si>
  <si>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</si>
  <si>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</si>
  <si>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</si>
  <si>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</si>
  <si>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</si>
  <si>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</si>
  <si>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</si>
  <si>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</si>
  <si>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</si>
  <si>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</si>
  <si>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</si>
  <si>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</si>
  <si>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</si>
  <si>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</si>
  <si>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</si>
  <si>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</si>
  <si>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</si>
  <si>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</si>
  <si>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</si>
  <si>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</si>
  <si>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</si>
  <si>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</si>
  <si>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</si>
  <si>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</si>
  <si>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</si>
  <si>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</si>
  <si>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</si>
  <si>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</si>
  <si>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</si>
  <si>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</si>
  <si>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</si>
  <si>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</si>
  <si>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</si>
  <si>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</si>
  <si>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</si>
  <si>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</si>
  <si>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</si>
  <si>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</si>
  <si>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</si>
  <si>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</si>
  <si>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</si>
  <si>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</si>
  <si>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</si>
  <si>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</si>
  <si>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</si>
  <si>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</si>
  <si>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</si>
  <si>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</si>
  <si>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</si>
  <si>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</si>
  <si>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</si>
  <si>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</si>
  <si>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</si>
  <si>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</si>
  <si>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</si>
  <si>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</si>
  <si>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</si>
  <si>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</si>
  <si>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</si>
  <si>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</si>
  <si>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</si>
  <si>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</si>
  <si>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</si>
  <si>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</si>
  <si>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</si>
  <si>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</si>
  <si>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</si>
  <si>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</si>
  <si>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</si>
  <si>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</si>
  <si>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</si>
  <si>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</si>
  <si>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</si>
  <si>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</si>
  <si>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</si>
  <si>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</si>
  <si>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</si>
  <si>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</si>
  <si>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</si>
  <si>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</si>
  <si>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</si>
  <si>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</si>
  <si>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</si>
  <si>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</si>
  <si>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</si>
  <si>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</si>
  <si>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</si>
  <si>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</si>
  <si>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</si>
  <si>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</si>
  <si>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</si>
  <si>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</si>
  <si>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</si>
  <si>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</si>
  <si>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</si>
  <si>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</si>
  <si>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</si>
  <si>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</si>
  <si>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</si>
  <si>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</si>
  <si>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</si>
  <si>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</si>
  <si>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</si>
  <si>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</si>
  <si>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</si>
  <si>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</si>
  <si>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</si>
  <si>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</si>
  <si>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</si>
  <si>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</si>
  <si>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</si>
  <si>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</si>
  <si>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</si>
  <si>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</si>
  <si>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</si>
  <si>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</si>
  <si>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</si>
  <si>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</si>
  <si>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</si>
  <si>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</si>
  <si>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</si>
  <si>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</si>
  <si>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</si>
  <si>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</si>
  <si>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</si>
  <si>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</si>
  <si>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</si>
  <si>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</si>
  <si>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</si>
  <si>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</si>
  <si>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</si>
  <si>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</si>
  <si>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</si>
  <si>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</si>
  <si>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</si>
  <si>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</si>
  <si>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</si>
  <si>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</si>
  <si>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</si>
  <si>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</si>
  <si>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</si>
  <si>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</si>
  <si>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</si>
  <si>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</si>
  <si>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</si>
  <si>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</si>
  <si>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</si>
  <si>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</si>
  <si>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</si>
  <si>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</si>
  <si>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</si>
  <si>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</si>
  <si>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</si>
  <si>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</si>
  <si>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</si>
  <si>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</si>
  <si>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</si>
  <si>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</si>
  <si>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</si>
  <si>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</si>
  <si>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</si>
  <si>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</si>
  <si>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</si>
  <si>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</si>
  <si>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</si>
  <si>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</si>
  <si>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</si>
  <si>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</si>
  <si>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</si>
  <si>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</si>
  <si>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</si>
  <si>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</si>
  <si>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</si>
  <si>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</si>
  <si>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</si>
  <si>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</si>
  <si>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</si>
  <si>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</si>
  <si>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</si>
  <si>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</si>
  <si>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</si>
  <si>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</si>
  <si>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</si>
  <si>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</si>
  <si>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</si>
  <si>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</si>
  <si>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</si>
  <si>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</si>
  <si>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</si>
  <si>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</si>
  <si>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</si>
  <si>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</si>
  <si>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</si>
  <si>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</si>
  <si>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</si>
  <si>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</si>
  <si>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</si>
  <si>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</si>
  <si>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</si>
  <si>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</si>
  <si>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</si>
  <si>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</si>
  <si>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</si>
  <si>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</si>
  <si>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</si>
  <si>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</si>
  <si>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</si>
  <si>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</si>
  <si>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</si>
  <si>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</si>
  <si>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</si>
  <si>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</si>
  <si>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</si>
  <si>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</si>
  <si>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</si>
  <si>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</si>
  <si>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</si>
  <si>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</si>
  <si>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</si>
  <si>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</si>
  <si>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</si>
  <si>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</si>
  <si>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</si>
  <si>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</si>
  <si>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</si>
  <si>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</si>
  <si>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</si>
  <si>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</si>
  <si>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</si>
  <si>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</si>
  <si>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</si>
  <si>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</si>
  <si>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</si>
  <si>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</si>
  <si>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</si>
  <si>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</si>
  <si>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</si>
  <si>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</si>
  <si>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</si>
  <si>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</si>
  <si>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</si>
  <si>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</si>
  <si>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</si>
  <si>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</si>
  <si>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</si>
  <si>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</si>
  <si>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</si>
  <si>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</si>
  <si>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</si>
  <si>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</si>
  <si>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</si>
  <si>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</si>
  <si>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</si>
  <si>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</si>
  <si>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</si>
  <si>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</si>
  <si>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</si>
  <si>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</si>
  <si>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</si>
  <si>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</si>
  <si>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</si>
  <si>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</si>
  <si>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</si>
  <si>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</si>
  <si>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</si>
  <si>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</si>
  <si>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</si>
  <si>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</si>
  <si>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</si>
  <si>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</si>
  <si>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</si>
  <si>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</si>
  <si>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</si>
  <si>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</si>
  <si>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</si>
  <si>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</si>
  <si>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</si>
  <si>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</si>
  <si>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</si>
  <si>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</si>
  <si>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</si>
  <si>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</si>
  <si>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</si>
  <si>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</si>
  <si>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</si>
  <si>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</si>
  <si>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</si>
  <si>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</si>
  <si>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</si>
  <si>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</si>
  <si>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</si>
  <si>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</si>
  <si>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</si>
  <si>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</si>
  <si>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</si>
  <si>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</si>
  <si>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</si>
  <si>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</si>
  <si>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</si>
  <si>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</si>
  <si>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</si>
  <si>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</si>
  <si>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</si>
  <si>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</si>
  <si>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</si>
  <si>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</si>
  <si>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</si>
  <si>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</si>
  <si>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</si>
  <si>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</si>
  <si>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</si>
  <si>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</si>
  <si>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</si>
  <si>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</si>
  <si>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</si>
  <si>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</si>
  <si>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</si>
  <si>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</si>
  <si>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</si>
  <si>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</si>
  <si>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</si>
  <si>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</si>
  <si>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</si>
  <si>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</si>
  <si>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</si>
  <si>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</si>
  <si>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</si>
  <si>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</si>
  <si>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</si>
  <si>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</si>
  <si>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</si>
  <si>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</si>
  <si>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</si>
  <si>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</si>
  <si>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</si>
  <si>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</si>
  <si>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</si>
  <si>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</si>
  <si>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</si>
  <si>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</si>
  <si>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</si>
  <si>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</si>
  <si>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</si>
  <si>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</si>
  <si>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</si>
  <si>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</si>
  <si>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</si>
  <si>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</si>
  <si>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</si>
  <si>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</si>
  <si>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</si>
  <si>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</si>
  <si>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</si>
  <si>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</si>
  <si>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</si>
  <si>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</si>
  <si>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</si>
  <si>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</si>
  <si>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</si>
  <si>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</si>
  <si>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</si>
  <si>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</si>
  <si>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</si>
  <si>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</si>
  <si>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</si>
  <si>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</si>
  <si>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</si>
  <si>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</si>
  <si>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</si>
  <si>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</si>
  <si>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</si>
  <si>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</si>
  <si>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</si>
  <si>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</si>
  <si>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</si>
  <si>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</si>
  <si>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</si>
  <si>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</si>
  <si>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</si>
  <si>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</si>
  <si>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</si>
  <si>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</si>
  <si>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</si>
  <si>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</si>
  <si>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</si>
  <si>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</si>
  <si>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</si>
  <si>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</si>
  <si>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</si>
  <si>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</si>
  <si>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</si>
  <si>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</si>
  <si>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</si>
  <si>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</si>
  <si>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</si>
  <si>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</si>
  <si>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</si>
  <si>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</si>
  <si>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</si>
  <si>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</si>
  <si>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</si>
  <si>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</si>
  <si>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</si>
  <si>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</si>
  <si>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</si>
  <si>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</si>
  <si>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</si>
  <si>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</si>
  <si>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</si>
  <si>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</si>
  <si>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</si>
  <si>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</si>
  <si>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</si>
  <si>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</si>
  <si>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</si>
  <si>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</si>
  <si>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</si>
  <si>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</si>
  <si>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</si>
  <si>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</si>
  <si>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</si>
  <si>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</si>
  <si>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</si>
  <si>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</si>
  <si>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</si>
  <si>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</si>
  <si>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</si>
  <si>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</si>
  <si>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</si>
  <si>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</si>
  <si>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</si>
  <si>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</si>
  <si>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</si>
  <si>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</si>
  <si>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</si>
  <si>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</si>
  <si>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</si>
  <si>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</si>
  <si>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</si>
  <si>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</si>
  <si>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</si>
  <si>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</si>
  <si>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</si>
  <si>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</si>
  <si>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</si>
  <si>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</si>
  <si>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</si>
  <si>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</si>
  <si>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</si>
  <si>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</si>
  <si>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</si>
  <si>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</si>
  <si>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</si>
  <si>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</si>
  <si>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</si>
  <si>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</si>
  <si>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</si>
  <si>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</si>
  <si>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</si>
  <si>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</si>
  <si>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</si>
  <si>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</si>
  <si>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</si>
  <si>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</si>
  <si>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</si>
  <si>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</si>
  <si>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</si>
  <si>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</si>
  <si>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</si>
  <si>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</si>
  <si>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</si>
  <si>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</si>
  <si>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</si>
  <si>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</si>
  <si>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</si>
  <si>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</si>
  <si>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</si>
  <si>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</si>
  <si>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</si>
  <si>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</si>
  <si>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</si>
  <si>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</si>
  <si>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</si>
  <si>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</si>
  <si>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</si>
  <si>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</si>
  <si>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</si>
  <si>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</si>
  <si>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</si>
  <si>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</si>
  <si>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</si>
  <si>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</si>
  <si>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</si>
  <si>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</si>
  <si>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</si>
  <si>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</si>
  <si>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</si>
  <si>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</si>
  <si>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</si>
  <si>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</si>
  <si>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</si>
  <si>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</si>
  <si>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</si>
  <si>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</si>
  <si>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</si>
  <si>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</si>
  <si>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</si>
  <si>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</si>
  <si>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</si>
  <si>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</si>
  <si>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</si>
  <si>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</si>
  <si>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</si>
  <si>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</si>
  <si>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</si>
  <si>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</si>
  <si>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</si>
  <si>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</si>
  <si>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</si>
  <si>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</si>
  <si>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</si>
  <si>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</si>
  <si>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</si>
  <si>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</si>
  <si>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</si>
  <si>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</si>
  <si>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</si>
  <si>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</si>
  <si>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</si>
  <si>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</si>
  <si>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</si>
  <si>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</si>
  <si>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</si>
  <si>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</si>
  <si>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</si>
  <si>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</si>
  <si>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</si>
  <si>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</si>
  <si>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</si>
  <si>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</si>
  <si>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</si>
  <si>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</si>
  <si>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</si>
  <si>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</si>
  <si>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</si>
  <si>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</si>
  <si>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</si>
  <si>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</si>
  <si>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</si>
  <si>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</si>
  <si>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</si>
  <si>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</si>
  <si>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</si>
  <si>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</si>
  <si>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</si>
  <si>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</si>
  <si>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</si>
  <si>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</si>
  <si>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</si>
  <si>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</si>
  <si>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</si>
  <si>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</si>
  <si>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</si>
  <si>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</si>
  <si>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</si>
  <si>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</si>
  <si>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</si>
  <si>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</si>
  <si>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</si>
  <si>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</si>
  <si>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</si>
  <si>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</si>
  <si>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</si>
  <si>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</si>
  <si>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</si>
  <si>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</si>
  <si>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</si>
  <si>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</si>
  <si>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</si>
  <si>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</si>
  <si>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</si>
  <si>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</si>
  <si>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</si>
  <si>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</si>
  <si>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</si>
  <si>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</si>
  <si>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</si>
  <si>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</si>
  <si>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</si>
  <si>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</si>
  <si>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</si>
  <si>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</si>
  <si>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</si>
  <si>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</si>
  <si>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</si>
  <si>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</si>
  <si>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</si>
  <si>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</si>
  <si>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</si>
  <si>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</si>
  <si>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</si>
  <si>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</si>
  <si>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</si>
  <si>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</si>
  <si>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</si>
  <si>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</si>
  <si>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</si>
  <si>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</si>
  <si>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</si>
  <si>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</si>
  <si>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</si>
  <si>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</si>
  <si>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</si>
  <si>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</si>
  <si>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</si>
  <si>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</si>
  <si>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</si>
  <si>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</si>
  <si>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</si>
  <si>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</si>
  <si>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</si>
  <si>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</si>
  <si>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</si>
  <si>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</si>
  <si>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</si>
  <si>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</si>
  <si>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</si>
  <si>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</si>
  <si>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</si>
  <si>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</si>
  <si>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</si>
  <si>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</si>
  <si>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</si>
  <si>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</si>
  <si>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</si>
  <si>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</si>
  <si>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</si>
  <si>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</si>
  <si>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</si>
  <si>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</si>
  <si>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</si>
  <si>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</si>
  <si>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</si>
  <si>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</si>
  <si>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</si>
  <si>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</si>
  <si>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</si>
  <si>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</si>
  <si>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</si>
  <si>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</si>
  <si>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</si>
  <si>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</si>
  <si>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</si>
  <si>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</si>
  <si>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</si>
  <si>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</si>
  <si>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</si>
  <si>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</si>
  <si>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</si>
  <si>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</si>
  <si>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</si>
  <si>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</si>
  <si>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</si>
  <si>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</si>
  <si>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</si>
  <si>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</si>
  <si>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</si>
  <si>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</si>
  <si>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</si>
  <si>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</si>
  <si>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</si>
  <si>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</si>
  <si>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</si>
  <si>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</si>
  <si>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</si>
  <si>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</si>
  <si>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</si>
  <si>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</si>
  <si>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</si>
  <si>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</si>
  <si>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</si>
  <si>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</si>
  <si>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</si>
  <si>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</si>
  <si>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</si>
  <si>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</si>
  <si>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</si>
  <si>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</si>
  <si>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</si>
  <si>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</si>
  <si>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</si>
  <si>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</si>
  <si>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</si>
  <si>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</si>
  <si>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</si>
  <si>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</si>
  <si>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</si>
  <si>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</si>
  <si>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</si>
  <si>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</si>
  <si>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</si>
  <si>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</si>
  <si>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</si>
  <si>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</si>
  <si>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</si>
  <si>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</si>
  <si>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</si>
  <si>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</si>
  <si>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</si>
  <si>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</si>
  <si>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</si>
  <si>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</si>
  <si>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</si>
  <si>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</si>
  <si>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</si>
  <si>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</si>
  <si>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</si>
  <si>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</si>
  <si>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</si>
  <si>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</si>
  <si>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</si>
  <si>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</si>
  <si>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</si>
  <si>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</si>
  <si>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</si>
  <si>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</si>
  <si>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</si>
  <si>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</si>
  <si>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</si>
  <si>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</si>
  <si>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</si>
  <si>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</si>
  <si>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</si>
  <si>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</si>
  <si>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</si>
  <si>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</si>
  <si>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</si>
  <si>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</si>
  <si>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</si>
  <si>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</si>
  <si>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</si>
  <si>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</si>
  <si>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</si>
  <si>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</si>
  <si>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</si>
  <si>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</si>
  <si>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</si>
  <si>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</si>
  <si>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</si>
  <si>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</si>
  <si>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</si>
  <si>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</si>
  <si>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</si>
  <si>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</si>
  <si>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</si>
  <si>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</si>
  <si>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</si>
  <si>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</si>
  <si>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</si>
  <si>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</si>
  <si>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</si>
  <si>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</si>
  <si>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</si>
  <si>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</si>
  <si>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</si>
  <si>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</si>
  <si>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</si>
  <si>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</si>
  <si>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</si>
  <si>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</si>
  <si>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</si>
  <si>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</si>
  <si>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</si>
  <si>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</si>
  <si>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</si>
  <si>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</si>
  <si>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</si>
  <si>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</si>
  <si>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</si>
  <si>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</si>
  <si>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</si>
  <si>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</si>
  <si>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</si>
  <si>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</si>
  <si>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</si>
  <si>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</si>
  <si>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</si>
  <si>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</si>
  <si>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</si>
  <si>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</si>
  <si>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</si>
  <si>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</si>
  <si>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</si>
  <si>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</si>
  <si>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</si>
  <si>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</si>
  <si>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</si>
  <si>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</si>
  <si>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</si>
  <si>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</si>
  <si>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</si>
  <si>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</si>
  <si>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</si>
  <si>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</si>
  <si>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</si>
  <si>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</si>
  <si>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</si>
  <si>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</si>
  <si>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</si>
  <si>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</si>
  <si>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</si>
  <si>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</si>
  <si>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</si>
  <si>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</si>
  <si>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</si>
  <si>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</si>
  <si>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</si>
  <si>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</si>
  <si>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</si>
  <si>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</si>
  <si>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</si>
  <si>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</si>
  <si>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</si>
  <si>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</si>
  <si>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</si>
  <si>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</si>
  <si>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</si>
  <si>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</si>
  <si>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</si>
  <si>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</si>
  <si>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</si>
  <si>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</si>
  <si>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</si>
  <si>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</si>
  <si>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</si>
  <si>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</si>
  <si>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</si>
  <si>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</si>
  <si>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</si>
  <si>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</si>
  <si>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</si>
  <si>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</si>
  <si>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</si>
  <si>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</si>
  <si>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</si>
  <si>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</si>
  <si>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</si>
  <si>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</si>
  <si>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</si>
  <si>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</si>
  <si>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</si>
  <si>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</si>
  <si>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</si>
  <si>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</si>
  <si>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</si>
  <si>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</si>
  <si>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</si>
  <si>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</si>
  <si>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</si>
  <si>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</si>
  <si>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</si>
  <si>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</si>
  <si>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</si>
  <si>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</si>
  <si>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</si>
  <si>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</si>
  <si>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</si>
  <si>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</si>
  <si>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</si>
  <si>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</si>
  <si>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</si>
  <si>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</si>
  <si>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</si>
  <si>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</si>
  <si>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</si>
  <si>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</si>
  <si>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</si>
  <si>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</si>
  <si>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</si>
  <si>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</si>
  <si>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</si>
  <si>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</si>
  <si>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</si>
  <si>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</si>
  <si>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</si>
  <si>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</si>
  <si>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</si>
  <si>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</si>
  <si>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</si>
  <si>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</si>
  <si>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</si>
  <si>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</si>
  <si>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</si>
  <si>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</si>
  <si>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</si>
  <si>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</si>
  <si>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</si>
  <si>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</si>
  <si>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</si>
  <si>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</si>
  <si>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</si>
  <si>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</si>
  <si>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</si>
  <si>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</si>
  <si>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</si>
  <si>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</si>
  <si>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</si>
  <si>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</si>
  <si>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</si>
  <si>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</si>
  <si>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</si>
  <si>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</si>
  <si>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</si>
  <si>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</si>
  <si>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</si>
  <si>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</si>
  <si>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</si>
  <si>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</si>
  <si>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</si>
  <si>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</si>
  <si>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</si>
  <si>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</si>
  <si>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</si>
  <si>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</si>
  <si>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</si>
  <si>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</si>
  <si>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</si>
  <si>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</si>
  <si>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</si>
  <si>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</si>
  <si>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</si>
  <si>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</si>
  <si>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</si>
  <si>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</si>
  <si>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</si>
  <si>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</si>
  <si>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</si>
  <si>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</si>
  <si>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</si>
  <si>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</si>
  <si>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</si>
  <si>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</si>
  <si>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</si>
  <si>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</si>
  <si>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</si>
  <si>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</si>
  <si>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</si>
  <si>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</si>
  <si>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</si>
  <si>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</si>
  <si>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</si>
  <si>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</si>
  <si>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</si>
  <si>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</si>
  <si>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</si>
  <si>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</si>
  <si>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</si>
  <si>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</si>
  <si>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</si>
  <si>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</si>
  <si>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</si>
  <si>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</si>
  <si>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</si>
  <si>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</si>
  <si>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</si>
  <si>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</si>
  <si>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</si>
  <si>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</si>
  <si>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</si>
  <si>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</si>
  <si>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</si>
  <si>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</si>
  <si>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</si>
  <si>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</si>
  <si>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</si>
  <si>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</si>
  <si>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</si>
  <si>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</si>
  <si>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</si>
  <si>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</si>
  <si>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</si>
  <si>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</si>
  <si>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</si>
  <si>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</si>
  <si>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</si>
  <si>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</si>
  <si>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</si>
  <si>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</si>
  <si>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</si>
  <si>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</si>
  <si>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</si>
  <si>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</si>
  <si>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</si>
  <si>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</si>
  <si>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</si>
  <si>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</si>
  <si>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</si>
  <si>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</si>
  <si>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</si>
  <si>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</si>
  <si>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</si>
  <si>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</si>
  <si>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</si>
  <si>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</si>
  <si>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</si>
  <si>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</si>
  <si>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</si>
  <si>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</si>
  <si>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</si>
  <si>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</si>
  <si>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</si>
  <si>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</si>
  <si>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</si>
  <si>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</si>
  <si>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</si>
  <si>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</si>
  <si>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</si>
  <si>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</si>
  <si>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</si>
  <si>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</si>
  <si>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</si>
  <si>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</si>
  <si>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</si>
  <si>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</si>
  <si>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</si>
  <si>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</si>
  <si>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</si>
  <si>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</si>
  <si>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</si>
  <si>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</si>
  <si>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</si>
  <si>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</si>
  <si>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</si>
  <si>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</si>
  <si>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</si>
  <si>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</si>
  <si>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</si>
  <si>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</si>
  <si>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</si>
  <si>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</si>
  <si>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</si>
  <si>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</si>
  <si>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</si>
  <si>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</si>
  <si>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</si>
  <si>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</si>
  <si>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</si>
  <si>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</si>
  <si>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</si>
  <si>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</si>
  <si>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</si>
  <si>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</si>
  <si>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</si>
  <si>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</si>
  <si>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</si>
  <si>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</si>
  <si>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</si>
  <si>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</si>
  <si>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</si>
  <si>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</si>
  <si>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</si>
  <si>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</si>
  <si>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</si>
  <si>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</si>
  <si>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</si>
  <si>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</si>
  <si>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</si>
  <si>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</si>
  <si>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</si>
  <si>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</si>
  <si>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</si>
  <si>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</si>
  <si>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</si>
  <si>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</si>
  <si>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</si>
  <si>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</si>
  <si>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</si>
  <si>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</si>
  <si>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</si>
  <si>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</si>
  <si>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</si>
  <si>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</si>
  <si>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</si>
  <si>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</si>
  <si>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</si>
  <si>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</si>
  <si>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</si>
  <si>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</si>
  <si>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</si>
  <si>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</si>
  <si>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</si>
  <si>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</si>
  <si>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</si>
  <si>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</si>
  <si>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</si>
  <si>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</si>
  <si>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</si>
  <si>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</si>
  <si>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</si>
  <si>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</si>
  <si>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</si>
  <si>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</si>
  <si>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</si>
  <si>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</si>
  <si>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</si>
  <si>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</si>
  <si>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</si>
  <si>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</si>
  <si>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</si>
  <si>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</si>
  <si>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</si>
  <si>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</si>
  <si>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</si>
  <si>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</si>
  <si>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</si>
  <si>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</si>
  <si>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</si>
  <si>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</si>
  <si>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</si>
  <si>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</si>
  <si>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</si>
  <si>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</si>
  <si>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</si>
  <si>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</si>
  <si>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</si>
  <si>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</si>
  <si>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</si>
  <si>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</si>
  <si>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</si>
  <si>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</si>
  <si>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</si>
  <si>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</si>
  <si>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</si>
  <si>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</si>
  <si>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</si>
  <si>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</si>
  <si>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</si>
  <si>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</si>
  <si>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</si>
  <si>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</si>
  <si>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</si>
  <si>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</si>
  <si>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</si>
  <si>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</si>
  <si>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</si>
  <si>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</si>
  <si>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</si>
  <si>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</si>
  <si>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</si>
  <si>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</si>
  <si>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</si>
  <si>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</si>
  <si>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</si>
  <si>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</si>
  <si>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</si>
  <si>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</si>
  <si>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</si>
  <si>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</si>
  <si>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</si>
  <si>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</si>
  <si>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</si>
  <si>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</si>
  <si>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</si>
  <si>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</si>
  <si>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</si>
  <si>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</si>
  <si>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</si>
  <si>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</si>
  <si>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</si>
  <si>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</si>
  <si>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</si>
  <si>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</si>
  <si>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</si>
  <si>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</si>
  <si>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</si>
  <si>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</si>
  <si>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</si>
  <si>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</si>
  <si>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</si>
  <si>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</si>
  <si>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</si>
  <si>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</si>
  <si>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</si>
  <si>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</si>
  <si>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</si>
  <si>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</si>
  <si>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</si>
  <si>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</si>
  <si>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</si>
  <si>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</si>
  <si>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</si>
  <si>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</si>
  <si>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</si>
  <si>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</si>
  <si>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</si>
  <si>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</si>
  <si>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</si>
  <si>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</si>
  <si>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</si>
  <si>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</si>
  <si>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</si>
  <si>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</si>
  <si>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</si>
  <si>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</si>
  <si>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</si>
  <si>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</si>
  <si>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</si>
  <si>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</si>
  <si>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</si>
  <si>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</si>
  <si>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</si>
  <si>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</si>
  <si>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</si>
  <si>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</si>
  <si>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</si>
  <si>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</si>
  <si>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</si>
  <si>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</si>
  <si>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</si>
  <si>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</si>
  <si>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</si>
  <si>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</si>
  <si>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</si>
  <si>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</si>
  <si>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</si>
  <si>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</si>
  <si>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</si>
  <si>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</si>
  <si>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</si>
  <si>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</si>
  <si>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</si>
  <si>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</si>
  <si>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</si>
  <si>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</si>
  <si>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</si>
  <si>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</si>
  <si>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</si>
  <si>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</si>
  <si>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</si>
  <si>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</si>
  <si>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</si>
  <si>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</si>
  <si>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</si>
  <si>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</si>
  <si>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</si>
  <si>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</si>
  <si>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</si>
  <si>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</si>
  <si>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</si>
  <si>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</si>
  <si>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</si>
  <si>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</si>
  <si>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</si>
  <si>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</si>
  <si>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</si>
  <si>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</si>
  <si>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</si>
  <si>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</si>
  <si>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</si>
  <si>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</si>
  <si>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</si>
  <si>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</si>
  <si>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</si>
  <si>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</si>
  <si>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</si>
  <si>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</si>
  <si>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</si>
  <si>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</si>
  <si>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</si>
  <si>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</si>
  <si>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</si>
  <si>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</si>
  <si>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</si>
  <si>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</si>
  <si>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</si>
  <si>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</si>
  <si>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</si>
  <si>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</si>
  <si>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</si>
  <si>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</si>
  <si>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</si>
  <si>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</si>
  <si>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</si>
  <si>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</si>
  <si>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</si>
  <si>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</si>
  <si>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</si>
  <si>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</si>
  <si>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</si>
  <si>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</si>
  <si>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</si>
  <si>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</si>
  <si>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</si>
  <si>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</si>
  <si>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</si>
  <si>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</si>
  <si>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</si>
  <si>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</si>
  <si>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</si>
  <si>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</si>
  <si>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</si>
  <si>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</si>
  <si>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</si>
  <si>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</si>
  <si>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</si>
  <si>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</si>
  <si>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</si>
  <si>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</si>
  <si>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</si>
  <si>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</si>
  <si>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</si>
  <si>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</si>
  <si>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</si>
  <si>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</si>
  <si>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</si>
  <si>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</si>
  <si>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</si>
  <si>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</si>
  <si>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</si>
  <si>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</si>
  <si>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</si>
  <si>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</si>
  <si>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</si>
  <si>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</si>
  <si>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</si>
  <si>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</si>
  <si>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</si>
  <si>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</si>
  <si>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</si>
  <si>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</si>
  <si>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</si>
  <si>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</si>
  <si>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</si>
  <si>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</si>
  <si>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</si>
  <si>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</si>
  <si>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</si>
  <si>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</si>
  <si>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</si>
  <si>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</si>
  <si>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</si>
  <si>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</si>
  <si>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</si>
  <si>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</si>
  <si>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</si>
  <si>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</si>
  <si>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</si>
  <si>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</si>
  <si>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</si>
  <si>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</si>
  <si>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</si>
  <si>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</si>
  <si>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</si>
  <si>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</si>
  <si>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</si>
  <si>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</si>
  <si>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</si>
  <si>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</si>
  <si>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</si>
  <si>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</si>
  <si>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</si>
  <si>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</si>
  <si>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</si>
  <si>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</si>
  <si>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</si>
  <si>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</si>
  <si>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</si>
  <si>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</si>
  <si>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</si>
  <si>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</si>
  <si>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</si>
  <si>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</si>
  <si>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</si>
  <si>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</si>
  <si>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</si>
  <si>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</si>
  <si>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</si>
  <si>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</si>
  <si>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</si>
  <si>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</si>
  <si>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</si>
  <si>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</si>
  <si>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</si>
  <si>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</si>
  <si>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</si>
  <si>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</si>
  <si>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</si>
  <si>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</si>
  <si>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</si>
  <si>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</si>
  <si>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</si>
  <si>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</si>
  <si>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</si>
  <si>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</si>
  <si>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</si>
  <si>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</si>
  <si>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</si>
  <si>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</si>
  <si>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</si>
  <si>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</si>
  <si>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</si>
  <si>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</si>
  <si>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</si>
  <si>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</si>
  <si>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</si>
  <si>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</si>
  <si>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</si>
  <si>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</si>
  <si>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</si>
  <si>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</si>
  <si>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</si>
  <si>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</si>
  <si>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</si>
  <si>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</si>
  <si>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</si>
  <si>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</si>
  <si>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</si>
  <si>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</si>
  <si>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</si>
  <si>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</si>
  <si>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</si>
  <si>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</si>
  <si>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</si>
  <si>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</si>
  <si>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</si>
  <si>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</si>
  <si>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</si>
  <si>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</si>
  <si>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</si>
  <si>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</si>
  <si>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</si>
  <si>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</si>
  <si>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</si>
  <si>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</si>
  <si>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</si>
  <si>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</si>
  <si>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</si>
  <si>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</si>
  <si>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</si>
  <si>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</si>
  <si>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</si>
  <si>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</si>
  <si>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</si>
  <si>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</si>
  <si>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</si>
  <si>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</si>
  <si>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</si>
  <si>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</si>
  <si>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</si>
  <si>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</si>
  <si>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</si>
  <si>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</si>
  <si>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</si>
  <si>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</si>
  <si>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</si>
  <si>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</si>
  <si>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</si>
  <si>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</si>
  <si>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</si>
  <si>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</si>
  <si>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</si>
  <si>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</si>
  <si>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</si>
  <si>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</si>
  <si>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</si>
  <si>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</si>
  <si>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</si>
  <si>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</si>
  <si>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</si>
  <si>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</si>
  <si>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</si>
  <si>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</si>
  <si>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</si>
  <si>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</si>
  <si>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</si>
  <si>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</si>
  <si>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</si>
  <si>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</si>
  <si>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</si>
  <si>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</si>
  <si>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</si>
  <si>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</si>
  <si>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</si>
  <si>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</si>
  <si>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</si>
  <si>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</si>
  <si>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</si>
  <si>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</si>
  <si>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</si>
  <si>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</si>
  <si>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</si>
  <si>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</si>
  <si>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</si>
  <si>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</si>
  <si>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</si>
  <si>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</si>
  <si>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</si>
  <si>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</si>
  <si>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</si>
  <si>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</si>
  <si>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</si>
  <si>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</si>
  <si>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</si>
  <si>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</si>
  <si>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</si>
  <si>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</si>
  <si>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</si>
  <si>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</si>
  <si>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</si>
  <si>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</si>
  <si>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</si>
  <si>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</si>
  <si>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</si>
  <si>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</si>
  <si>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</si>
  <si>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</si>
  <si>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</si>
  <si>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</si>
  <si>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</si>
  <si>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</si>
  <si>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</si>
  <si>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</si>
  <si>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</si>
  <si>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</si>
  <si>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</si>
  <si>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</si>
  <si>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</si>
  <si>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</si>
  <si>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</si>
  <si>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</si>
  <si>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</si>
  <si>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</si>
  <si>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</si>
  <si>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</si>
  <si>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</si>
  <si>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</si>
  <si>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</si>
  <si>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</si>
  <si>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</si>
  <si>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</si>
  <si>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</si>
  <si>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</si>
  <si>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</si>
  <si>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</si>
  <si>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</si>
  <si>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</si>
  <si>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</si>
  <si>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</si>
  <si>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</si>
  <si>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</si>
  <si>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</si>
  <si>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</si>
  <si>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</si>
  <si>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</si>
  <si>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</si>
  <si>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</si>
  <si>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</si>
  <si>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</si>
  <si>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</si>
  <si>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</si>
  <si>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</si>
  <si>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</si>
  <si>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</si>
  <si>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</si>
  <si>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</si>
  <si>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</si>
  <si>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</si>
  <si>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</si>
  <si>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</si>
  <si>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</si>
  <si>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</si>
  <si>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</si>
  <si>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</si>
  <si>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</si>
  <si>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</si>
  <si>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</si>
  <si>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</si>
  <si>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</si>
  <si>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</si>
  <si>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</si>
  <si>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</si>
  <si>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</si>
  <si>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</si>
  <si>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</si>
  <si>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</si>
  <si>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</si>
  <si>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</si>
  <si>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</si>
  <si>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</si>
  <si>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</si>
  <si>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</si>
  <si>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</si>
  <si>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</si>
  <si>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</si>
  <si>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</si>
  <si>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</si>
  <si>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</si>
  <si>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</si>
  <si>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</si>
  <si>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</si>
  <si>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</si>
  <si>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</si>
  <si>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</si>
  <si>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</si>
  <si>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</si>
  <si>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</si>
  <si>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</si>
  <si>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</si>
  <si>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</si>
  <si>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</si>
  <si>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</si>
  <si>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</si>
  <si>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</si>
  <si>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</si>
  <si>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</si>
  <si>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</si>
  <si>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</si>
  <si>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</si>
  <si>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</si>
  <si>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</si>
  <si>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</si>
  <si>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</si>
  <si>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</si>
  <si>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</si>
  <si>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</si>
  <si>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</si>
  <si>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</si>
  <si>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</si>
  <si>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</si>
  <si>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</si>
  <si>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</si>
  <si>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</si>
  <si>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</si>
  <si>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</si>
  <si>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</si>
  <si>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</si>
  <si>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</si>
  <si>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</si>
  <si>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</si>
  <si>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</si>
  <si>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</si>
  <si>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</si>
  <si>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</si>
  <si>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</si>
  <si>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</si>
  <si>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</si>
  <si>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</si>
  <si>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</si>
  <si>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</si>
  <si>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</si>
  <si>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</si>
  <si>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</si>
  <si>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</si>
  <si>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</si>
  <si>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</si>
  <si>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</si>
  <si>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</si>
  <si>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</si>
  <si>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</si>
  <si>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</si>
  <si>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</si>
  <si>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</si>
  <si>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</si>
  <si>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</si>
  <si>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</si>
  <si>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</si>
  <si>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</si>
  <si>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</si>
  <si>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</si>
  <si>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</si>
  <si>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</si>
  <si>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</si>
  <si>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</si>
  <si>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</si>
  <si>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</si>
  <si>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</si>
  <si>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</si>
  <si>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</si>
  <si>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</si>
  <si>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</si>
  <si>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</si>
  <si>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</si>
  <si>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</si>
  <si>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</si>
  <si>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</si>
  <si>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</si>
  <si>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</si>
  <si>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</si>
  <si>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</si>
  <si>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</si>
  <si>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</si>
  <si>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</si>
  <si>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</si>
  <si>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</si>
  <si>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</si>
  <si>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</si>
  <si>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</si>
  <si>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</si>
  <si>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</si>
  <si>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</si>
  <si>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</si>
  <si>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</si>
  <si>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</si>
  <si>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</si>
  <si>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</si>
  <si>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</si>
  <si>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</si>
  <si>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</si>
  <si>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</si>
  <si>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</si>
  <si>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</si>
  <si>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</si>
  <si>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</si>
  <si>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</si>
  <si>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</si>
  <si>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</si>
  <si>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</si>
  <si>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</si>
  <si>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</si>
  <si>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</si>
  <si>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</si>
  <si>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</si>
  <si>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</si>
  <si>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</si>
  <si>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</si>
  <si>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</si>
  <si>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</si>
  <si>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</si>
  <si>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</si>
  <si>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</si>
  <si>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</si>
  <si>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</si>
  <si>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</si>
  <si>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</si>
  <si>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</si>
  <si>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</si>
  <si>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</si>
  <si>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</si>
  <si>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</si>
  <si>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</si>
  <si>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</si>
  <si>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</si>
  <si>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</si>
  <si>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</si>
  <si>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</si>
  <si>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</si>
  <si>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</si>
  <si>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</si>
  <si>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</si>
  <si>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</si>
  <si>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</si>
  <si>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</si>
  <si>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</si>
  <si>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</si>
  <si>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</si>
  <si>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</si>
  <si>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</si>
  <si>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</si>
  <si>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</si>
  <si>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</si>
  <si>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</si>
  <si>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</si>
  <si>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</si>
  <si>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</si>
  <si>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</si>
  <si>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</si>
  <si>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</si>
  <si>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</si>
  <si>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</si>
  <si>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</si>
  <si>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</si>
  <si>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</si>
  <si>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</si>
  <si>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</si>
  <si>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</si>
  <si>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</si>
  <si>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</si>
  <si>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</si>
  <si>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</si>
  <si>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</si>
  <si>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</si>
  <si>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</si>
  <si>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</si>
  <si>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</si>
  <si>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</si>
  <si>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</si>
  <si>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</si>
  <si>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</si>
  <si>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</si>
  <si>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</si>
  <si>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</si>
  <si>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</si>
  <si>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</si>
  <si>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</si>
  <si>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</si>
  <si>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</si>
  <si>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</si>
  <si>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</si>
  <si>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</si>
  <si>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</si>
  <si>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</si>
  <si>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</si>
  <si>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</si>
  <si>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</si>
  <si>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</si>
  <si>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</si>
  <si>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</si>
  <si>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</si>
  <si>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</si>
  <si>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</si>
  <si>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</si>
  <si>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</si>
  <si>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</si>
  <si>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</si>
  <si>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</si>
  <si>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</si>
  <si>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</si>
  <si>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</si>
  <si>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</si>
  <si>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</si>
  <si>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</si>
  <si>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</si>
  <si>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</si>
  <si>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</si>
  <si>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</si>
  <si>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</si>
  <si>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</si>
  <si>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</si>
  <si>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</si>
  <si>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</si>
  <si>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</si>
  <si>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</si>
  <si>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</si>
  <si>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</si>
  <si>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</si>
  <si>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</si>
  <si>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</si>
  <si>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</si>
  <si>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</si>
  <si>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</si>
  <si>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</si>
  <si>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</si>
  <si>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</si>
  <si>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</si>
  <si>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</si>
  <si>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</si>
  <si>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</si>
  <si>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</si>
  <si>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</si>
  <si>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</si>
  <si>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</si>
  <si>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</si>
  <si>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</si>
  <si>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</si>
  <si>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</si>
  <si>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</si>
  <si>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</si>
  <si>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</si>
  <si>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</si>
  <si>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</si>
  <si>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</si>
  <si>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</si>
  <si>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</si>
  <si>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</si>
  <si>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</si>
  <si>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</si>
  <si>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</si>
  <si>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</si>
  <si>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</si>
  <si>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</si>
  <si>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</si>
  <si>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</si>
  <si>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</si>
  <si>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</si>
  <si>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</si>
  <si>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</si>
  <si>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</si>
  <si>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</si>
  <si>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</si>
  <si>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</si>
  <si>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</si>
  <si>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</si>
  <si>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</si>
  <si>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</si>
  <si>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</si>
  <si>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</si>
  <si>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</si>
  <si>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</si>
  <si>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</si>
  <si>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</si>
  <si>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</si>
  <si>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</si>
  <si>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</si>
  <si>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</si>
  <si>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</si>
  <si>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</si>
  <si>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</si>
  <si>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</si>
  <si>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</si>
  <si>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</si>
  <si>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</si>
  <si>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</si>
  <si>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</si>
  <si>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</si>
  <si>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</si>
  <si>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</si>
  <si>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</si>
  <si>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</si>
  <si>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</si>
  <si>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</si>
  <si>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</si>
  <si>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</si>
  <si>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</si>
  <si>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</si>
  <si>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</si>
  <si>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</si>
  <si>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</si>
  <si>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</si>
  <si>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</si>
  <si>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</si>
  <si>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</si>
  <si>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</si>
  <si>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</si>
  <si>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</si>
  <si>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</si>
  <si>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</si>
  <si>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</si>
  <si>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</si>
  <si>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</si>
  <si>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</si>
  <si>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</si>
  <si>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</si>
  <si>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</si>
  <si>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</si>
  <si>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</si>
  <si>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</si>
  <si>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</si>
  <si>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</si>
  <si>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</si>
  <si>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</si>
  <si>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</si>
  <si>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</si>
  <si>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</si>
  <si>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</si>
  <si>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</si>
  <si>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</si>
  <si>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</si>
  <si>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</si>
  <si>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</si>
  <si>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</si>
  <si>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</si>
  <si>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</si>
  <si>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</si>
  <si>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</si>
  <si>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</si>
  <si>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</si>
  <si>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</si>
  <si>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</si>
  <si>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</si>
  <si>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</si>
  <si>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</si>
  <si>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</si>
  <si>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</si>
  <si>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</si>
  <si>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</si>
  <si>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</si>
  <si>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</si>
  <si>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</si>
  <si>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</si>
  <si>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</si>
  <si>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</si>
  <si>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</si>
  <si>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</si>
  <si>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</si>
  <si>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</si>
  <si>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</si>
  <si>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</si>
  <si>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</si>
  <si>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</si>
  <si>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</si>
  <si>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</si>
  <si>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</si>
  <si>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</si>
  <si>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</si>
  <si>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</si>
  <si>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</si>
  <si>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</si>
  <si>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</si>
  <si>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</si>
  <si>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</si>
  <si>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</si>
  <si>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</si>
  <si>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</si>
  <si>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</si>
  <si>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</si>
  <si>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</si>
  <si>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</si>
  <si>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</si>
  <si>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</si>
  <si>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</si>
  <si>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</si>
  <si>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</si>
  <si>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</si>
  <si>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</si>
  <si>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</si>
  <si>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</si>
  <si>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</si>
  <si>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</si>
  <si>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</si>
  <si>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</si>
  <si>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</si>
  <si>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</si>
  <si>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</si>
  <si>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</si>
  <si>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</si>
  <si>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</si>
  <si>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</si>
  <si>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</si>
  <si>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</si>
  <si>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</si>
  <si>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</si>
  <si>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</si>
  <si>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</si>
  <si>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</si>
  <si>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</si>
  <si>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</si>
  <si>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</si>
  <si>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</si>
  <si>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</si>
  <si>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</si>
  <si>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</si>
  <si>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</si>
  <si>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</si>
  <si>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</si>
  <si>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</si>
  <si>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</si>
  <si>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</si>
  <si>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</si>
  <si>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</si>
  <si>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</si>
  <si>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</si>
  <si>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</si>
  <si>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</si>
  <si>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</si>
  <si>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</si>
  <si>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</si>
  <si>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</si>
  <si>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</si>
  <si>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</si>
  <si>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</si>
  <si>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</si>
  <si>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</si>
  <si>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</si>
  <si>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</si>
  <si>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</si>
  <si>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</si>
  <si>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</si>
  <si>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</si>
  <si>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</si>
  <si>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</si>
  <si>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</si>
  <si>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</si>
  <si>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</si>
  <si>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</si>
  <si>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</si>
  <si>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</si>
  <si>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</si>
  <si>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</si>
  <si>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</si>
  <si>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</si>
  <si>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</si>
  <si>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</si>
  <si>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</si>
  <si>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</si>
  <si>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</si>
  <si>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</si>
  <si>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</si>
  <si>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</si>
  <si>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</si>
  <si>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</si>
  <si>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</si>
  <si>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</si>
  <si>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</si>
  <si>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</si>
  <si>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</si>
  <si>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</si>
  <si>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</si>
  <si>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</si>
  <si>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</si>
  <si>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</si>
  <si>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</si>
  <si>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</si>
  <si>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</si>
  <si>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</si>
  <si>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</si>
  <si>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</si>
  <si>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</si>
  <si>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</si>
  <si>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</si>
  <si>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</si>
  <si>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</si>
  <si>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</si>
  <si>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</si>
  <si>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</si>
  <si>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</si>
  <si>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</si>
  <si>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</si>
  <si>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</si>
  <si>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</si>
  <si>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</si>
  <si>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</si>
  <si>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</si>
  <si>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</si>
  <si>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</si>
  <si>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</si>
  <si>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</si>
  <si>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</si>
  <si>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</si>
  <si>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</si>
  <si>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</si>
  <si>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</si>
  <si>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</si>
  <si>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</si>
  <si>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</si>
  <si>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</si>
  <si>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</si>
  <si>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</si>
  <si>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</si>
  <si>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</si>
  <si>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</si>
  <si>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</si>
  <si>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</si>
  <si>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</si>
  <si>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</si>
  <si>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</si>
  <si>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</si>
  <si>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</si>
  <si>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</si>
  <si>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</si>
  <si>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</si>
  <si>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</si>
  <si>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</si>
  <si>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</si>
  <si>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</si>
  <si>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</si>
  <si>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</si>
  <si>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</si>
  <si>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</si>
  <si>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</si>
  <si>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</si>
  <si>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</si>
  <si>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</si>
  <si>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</si>
  <si>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</si>
  <si>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</si>
  <si>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</si>
  <si>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</si>
  <si>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</si>
  <si>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</si>
  <si>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</si>
  <si>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</si>
  <si>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</si>
  <si>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</si>
  <si>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</si>
  <si>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</si>
  <si>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</si>
  <si>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</si>
  <si>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</si>
  <si>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</si>
  <si>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</si>
  <si>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</si>
  <si>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</si>
  <si>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</si>
  <si>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</si>
  <si>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</si>
  <si>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</si>
  <si>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</si>
  <si>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</si>
  <si>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</si>
  <si>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</si>
  <si>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</si>
  <si>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</si>
  <si>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</si>
  <si>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</si>
  <si>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</si>
  <si>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</si>
  <si>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</si>
  <si>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</si>
  <si>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</si>
  <si>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</si>
  <si>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</si>
  <si>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</si>
  <si>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</si>
  <si>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</si>
  <si>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</si>
  <si>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</si>
  <si>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</si>
  <si>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</si>
  <si>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</si>
  <si>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</si>
  <si>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</si>
  <si>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</si>
  <si>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</si>
  <si>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</si>
  <si>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</si>
  <si>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</si>
  <si>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</si>
  <si>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</si>
  <si>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</si>
  <si>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</si>
  <si>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</si>
  <si>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</si>
  <si>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</si>
  <si>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</si>
  <si>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</si>
  <si>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</si>
  <si>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</si>
  <si>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</si>
  <si>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</si>
  <si>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</si>
  <si>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</si>
  <si>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</si>
  <si>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</si>
  <si>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</si>
  <si>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</si>
  <si>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</si>
  <si>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</si>
  <si>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</si>
  <si>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</si>
  <si>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</si>
  <si>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</si>
  <si>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</si>
  <si>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</si>
  <si>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</si>
  <si>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</si>
  <si>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</si>
  <si>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</si>
  <si>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</si>
  <si>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</si>
  <si>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</si>
  <si>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</si>
  <si>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</si>
  <si>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</si>
  <si>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</si>
  <si>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</si>
  <si>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</si>
  <si>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</si>
  <si>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</si>
  <si>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</si>
  <si>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</si>
  <si>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</si>
  <si>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</si>
  <si>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</si>
  <si>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</si>
  <si>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</si>
  <si>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</si>
  <si>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</si>
  <si>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</si>
  <si>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</si>
  <si>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</si>
  <si>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</si>
  <si>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</si>
  <si>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</si>
  <si>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</si>
  <si>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</si>
  <si>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</si>
  <si>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</si>
  <si>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</si>
  <si>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</si>
  <si>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</si>
  <si>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</si>
  <si>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</si>
  <si>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</si>
  <si>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</si>
  <si>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</si>
  <si>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</si>
  <si>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</si>
  <si>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</si>
  <si>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</si>
  <si>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</si>
  <si>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</si>
  <si>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</si>
  <si>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</si>
  <si>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</si>
  <si>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</si>
  <si>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</si>
  <si>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</si>
  <si>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</si>
  <si>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</si>
  <si>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</si>
  <si>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</si>
  <si>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</si>
  <si>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</si>
  <si>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</si>
  <si>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</si>
  <si>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</si>
  <si>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</si>
  <si>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</si>
  <si>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</si>
  <si>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</si>
  <si>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</si>
  <si>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</si>
  <si>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</si>
  <si>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</si>
  <si>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</si>
  <si>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</si>
  <si>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</si>
  <si>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</si>
  <si>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</si>
  <si>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</si>
  <si>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</si>
  <si>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</si>
  <si>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</si>
  <si>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</si>
  <si>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</si>
  <si>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</si>
  <si>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</si>
  <si>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</si>
  <si>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</si>
  <si>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</si>
  <si>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</si>
  <si>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</si>
  <si>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</si>
  <si>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</si>
  <si>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</si>
  <si>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</si>
  <si>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</si>
  <si>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</si>
  <si>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</si>
  <si>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</si>
  <si>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</si>
  <si>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</si>
  <si>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</si>
  <si>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</si>
  <si>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</si>
  <si>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</si>
  <si>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</si>
  <si>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</si>
  <si>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</si>
  <si>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</si>
  <si>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</si>
  <si>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</si>
  <si>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</si>
  <si>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</si>
  <si>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</si>
  <si>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</si>
  <si>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</si>
  <si>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</si>
  <si>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</si>
  <si>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</si>
  <si>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</si>
  <si>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</si>
  <si>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</si>
  <si>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</si>
  <si>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</si>
  <si>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</si>
  <si>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</si>
  <si>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</si>
  <si>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</si>
  <si>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</si>
  <si>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</si>
  <si>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</si>
  <si>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</si>
  <si>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</si>
  <si>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</si>
  <si>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</si>
  <si>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</si>
  <si>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</si>
  <si>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</si>
  <si>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</si>
  <si>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</si>
  <si>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</si>
  <si>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</si>
  <si>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</si>
  <si>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</si>
  <si>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</si>
  <si>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</si>
  <si>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</si>
  <si>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</si>
  <si>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</si>
  <si>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</si>
  <si>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</si>
  <si>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</si>
  <si>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</si>
  <si>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</si>
  <si>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</si>
  <si>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</si>
  <si>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</si>
  <si>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</si>
  <si>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</si>
  <si>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</si>
  <si>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</si>
  <si>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</si>
  <si>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</si>
  <si>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</si>
  <si>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</si>
  <si>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</si>
  <si>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</si>
  <si>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</si>
  <si>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</si>
  <si>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</si>
  <si>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</si>
  <si>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</si>
  <si>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</si>
  <si>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</si>
  <si>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</si>
  <si>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</si>
  <si>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</si>
  <si>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</si>
  <si>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</si>
  <si>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</si>
  <si>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</si>
  <si>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</si>
  <si>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</si>
  <si>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</si>
  <si>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</si>
  <si>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</si>
  <si>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</si>
  <si>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</si>
  <si>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</si>
  <si>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</si>
  <si>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</si>
  <si>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</si>
  <si>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</si>
  <si>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</si>
  <si>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</si>
  <si>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</si>
  <si>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</si>
  <si>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</si>
  <si>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</si>
  <si>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</si>
  <si>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</si>
  <si>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</si>
  <si>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</si>
  <si>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</si>
  <si>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</si>
  <si>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</si>
  <si>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</si>
  <si>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</si>
  <si>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</si>
  <si>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</si>
  <si>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</si>
  <si>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</si>
  <si>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</si>
  <si>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</si>
  <si>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</si>
  <si>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</si>
  <si>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</si>
  <si>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</si>
  <si>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</si>
  <si>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</si>
  <si>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</si>
  <si>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</si>
  <si>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</si>
  <si>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</si>
  <si>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</si>
  <si>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</si>
  <si>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</si>
  <si>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</si>
  <si>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</si>
  <si>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</si>
  <si>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</si>
  <si>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</si>
  <si>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</si>
  <si>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</si>
  <si>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</si>
  <si>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</si>
  <si>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</si>
  <si>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</si>
  <si>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</si>
  <si>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</si>
  <si>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</si>
  <si>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</si>
  <si>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</si>
  <si>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</si>
  <si>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</si>
  <si>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</si>
  <si>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</si>
  <si>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</si>
  <si>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</si>
  <si>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</si>
  <si>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</si>
  <si>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</si>
  <si>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</si>
  <si>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</si>
  <si>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</si>
  <si>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</si>
  <si>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</si>
  <si>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</si>
  <si>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</si>
  <si>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</si>
  <si>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</si>
  <si>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</si>
  <si>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</si>
  <si>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</si>
  <si>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</si>
  <si>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</si>
  <si>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</si>
  <si>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</si>
  <si>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</si>
  <si>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</si>
  <si>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</si>
  <si>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</si>
  <si>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</si>
  <si>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</si>
  <si>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</si>
  <si>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</si>
  <si>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</si>
  <si>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</si>
  <si>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</si>
  <si>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</si>
  <si>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</si>
  <si>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</si>
  <si>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</si>
  <si>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</si>
  <si>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</si>
  <si>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</si>
  <si>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</si>
  <si>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</si>
  <si>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</si>
  <si>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</si>
  <si>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</si>
  <si>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</si>
  <si>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</si>
  <si>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</si>
  <si>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</si>
  <si>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</si>
  <si>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</si>
  <si>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</si>
  <si>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</si>
  <si>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</si>
  <si>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</si>
  <si>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</si>
  <si>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</si>
  <si>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</si>
  <si>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</si>
  <si>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</si>
  <si>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</si>
  <si>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</si>
  <si>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</si>
  <si>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</si>
  <si>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</si>
  <si>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</si>
  <si>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</si>
  <si>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</si>
  <si>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</si>
  <si>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</si>
  <si>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</si>
  <si>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</si>
  <si>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</si>
  <si>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</si>
  <si>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</si>
  <si>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</si>
  <si>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</si>
  <si>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</si>
  <si>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</si>
  <si>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</si>
  <si>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</si>
  <si>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</si>
  <si>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</si>
  <si>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</si>
  <si>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</si>
  <si>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</si>
  <si>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</si>
  <si>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</si>
  <si>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</si>
  <si>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</si>
  <si>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</si>
  <si>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</si>
  <si>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</si>
  <si>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</si>
  <si>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</si>
  <si>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</si>
  <si>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</si>
  <si>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</si>
  <si>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</si>
  <si>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</si>
  <si>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</si>
  <si>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</si>
  <si>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</si>
  <si>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</si>
  <si>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</si>
  <si>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</si>
  <si>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</si>
  <si>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</si>
  <si>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</si>
  <si>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</si>
  <si>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</si>
  <si>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</si>
  <si>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</si>
  <si>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</si>
  <si>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</si>
  <si>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</si>
  <si>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</si>
  <si>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</si>
  <si>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</si>
  <si>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</si>
  <si>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</si>
  <si>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</si>
  <si>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</si>
  <si>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</si>
  <si>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</si>
  <si>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</si>
  <si>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</si>
  <si>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</si>
  <si>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</si>
  <si>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</si>
  <si>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</si>
  <si>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</si>
  <si>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</si>
  <si>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</si>
  <si>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</si>
  <si>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</si>
  <si>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</si>
  <si>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</si>
  <si>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</si>
  <si>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</si>
  <si>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</si>
  <si>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</si>
  <si>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</si>
  <si>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</si>
  <si>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</si>
  <si>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</si>
  <si>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</si>
  <si>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</si>
  <si>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</si>
  <si>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</si>
  <si>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</si>
  <si>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</si>
  <si>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</si>
  <si>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</si>
  <si>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</si>
  <si>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</si>
  <si>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</si>
  <si>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</si>
  <si>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</si>
  <si>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</si>
  <si>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</si>
  <si>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</si>
  <si>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</si>
  <si>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</si>
  <si>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</si>
  <si>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</si>
  <si>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</si>
  <si>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</si>
  <si>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</si>
  <si>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</si>
  <si>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</si>
  <si>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</si>
  <si>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</si>
  <si>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</si>
  <si>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</si>
  <si>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</si>
  <si>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</si>
  <si>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</si>
  <si>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</si>
  <si>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</si>
  <si>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</si>
  <si>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</si>
  <si>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</si>
  <si>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</si>
  <si>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</si>
  <si>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</si>
  <si>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</si>
  <si>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</si>
  <si>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</si>
  <si>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</si>
  <si>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</si>
  <si>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</si>
  <si>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</si>
  <si>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</si>
  <si>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</si>
  <si>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</si>
  <si>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</si>
  <si>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</si>
  <si>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</si>
  <si>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</si>
  <si>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</si>
  <si>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</si>
  <si>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</si>
  <si>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</si>
  <si>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</si>
  <si>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</si>
  <si>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</si>
  <si>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</si>
  <si>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</si>
  <si>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</si>
  <si>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</si>
  <si>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</si>
  <si>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</si>
  <si>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</si>
  <si>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</si>
  <si>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</si>
  <si>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</si>
  <si>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</si>
  <si>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</si>
  <si>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</si>
  <si>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</si>
  <si>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</si>
  <si>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</si>
  <si>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</si>
  <si>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</si>
  <si>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</si>
  <si>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</si>
  <si>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</si>
  <si>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</si>
  <si>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</si>
  <si>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</si>
  <si>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</si>
  <si>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</si>
  <si>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</si>
  <si>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</si>
  <si>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</si>
  <si>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</si>
  <si>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</si>
  <si>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</si>
  <si>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</si>
  <si>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</si>
  <si>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</si>
  <si>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</si>
  <si>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</si>
  <si>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</si>
  <si>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</si>
  <si>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</si>
  <si>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</si>
  <si>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</si>
  <si>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</si>
  <si>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</si>
  <si>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</si>
  <si>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</si>
  <si>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</si>
  <si>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</si>
  <si>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</si>
  <si>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</si>
  <si>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</si>
  <si>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</si>
  <si>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</si>
  <si>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</si>
  <si>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</si>
  <si>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</si>
  <si>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</si>
  <si>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</si>
  <si>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</si>
  <si>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</si>
  <si>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</si>
  <si>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</si>
  <si>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</si>
  <si>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</si>
  <si>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</si>
  <si>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</si>
  <si>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</si>
  <si>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</si>
  <si>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</si>
  <si>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</si>
  <si>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</si>
  <si>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</si>
  <si>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</si>
  <si>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</si>
  <si>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</si>
  <si>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</si>
  <si>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</si>
  <si>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</si>
  <si>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</si>
  <si>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</si>
  <si>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</si>
  <si>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</si>
  <si>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</si>
  <si>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</si>
  <si>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</si>
  <si>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</si>
  <si>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</si>
  <si>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</si>
  <si>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</si>
  <si>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</si>
  <si>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</si>
  <si>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</si>
  <si>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</si>
  <si>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</si>
  <si>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</si>
  <si>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</si>
  <si>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</si>
  <si>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</si>
  <si>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</si>
  <si>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</si>
  <si>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</si>
  <si>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</si>
  <si>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</si>
  <si>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</si>
  <si>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</si>
  <si>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</si>
  <si>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</si>
  <si>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</si>
  <si>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</si>
  <si>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</si>
  <si>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</si>
  <si>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</si>
  <si>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</si>
  <si>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</si>
  <si>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</si>
  <si>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</si>
  <si>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</si>
  <si>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</si>
  <si>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</si>
  <si>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</si>
  <si>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</si>
  <si>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</si>
  <si>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</si>
  <si>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</si>
  <si>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</si>
  <si>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</si>
  <si>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</si>
  <si>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</si>
  <si>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</si>
  <si>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</si>
  <si>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</si>
  <si>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</si>
  <si>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</si>
  <si>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</si>
  <si>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</si>
  <si>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</si>
  <si>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</si>
  <si>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</si>
  <si>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</si>
  <si>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</si>
  <si>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</si>
  <si>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</si>
  <si>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</si>
  <si>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</si>
  <si>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</si>
  <si>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</si>
  <si>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</si>
  <si>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</si>
  <si>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</si>
  <si>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</si>
  <si>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</si>
  <si>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</si>
  <si>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</si>
  <si>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</si>
  <si>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</si>
  <si>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</si>
  <si>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</si>
  <si>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</si>
  <si>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</si>
  <si>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</si>
  <si>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</si>
  <si>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</si>
  <si>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</si>
  <si>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</si>
  <si>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</si>
  <si>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</si>
  <si>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</si>
  <si>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</si>
  <si>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</si>
  <si>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</si>
  <si>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</si>
  <si>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</si>
  <si>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</si>
  <si>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</si>
  <si>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</si>
  <si>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</si>
  <si>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</si>
  <si>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</si>
  <si>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</si>
  <si>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</si>
  <si>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</si>
  <si>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</si>
  <si>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</si>
  <si>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</si>
  <si>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</si>
  <si>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</si>
  <si>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</si>
  <si>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</si>
  <si>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</si>
  <si>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</si>
  <si>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</si>
  <si>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</si>
  <si>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</si>
  <si>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</si>
  <si>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</si>
  <si>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</si>
  <si>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</si>
  <si>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</si>
  <si>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</si>
  <si>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</si>
  <si>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</si>
  <si>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</si>
  <si>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</si>
  <si>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</si>
  <si>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</si>
  <si>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</si>
  <si>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</si>
  <si>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</si>
  <si>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</si>
  <si>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</si>
  <si>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</si>
  <si>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</si>
  <si>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</si>
  <si>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</si>
  <si>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</si>
  <si>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</si>
  <si>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</si>
  <si>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</si>
  <si>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</si>
  <si>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</si>
  <si>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</si>
  <si>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</si>
  <si>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</si>
  <si>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</si>
  <si>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</si>
  <si>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</si>
  <si>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</si>
  <si>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</si>
  <si>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</si>
  <si>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</si>
  <si>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</si>
  <si>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</si>
  <si>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</si>
  <si>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</si>
  <si>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</si>
  <si>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</si>
  <si>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</si>
  <si>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</si>
  <si>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</si>
  <si>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</si>
  <si>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</si>
  <si>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</si>
  <si>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</si>
  <si>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</si>
  <si>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</si>
  <si>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</si>
  <si>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</si>
  <si>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</si>
  <si>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</si>
  <si>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</si>
  <si>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</si>
  <si>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</si>
  <si>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</si>
  <si>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</si>
  <si>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</si>
  <si>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</si>
  <si>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</si>
  <si>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</si>
  <si>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</si>
  <si>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</si>
  <si>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</si>
  <si>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</si>
  <si>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</si>
  <si>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</si>
  <si>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</si>
  <si>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</si>
  <si>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</si>
  <si>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</si>
  <si>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</si>
  <si>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</si>
  <si>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</si>
  <si>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</si>
  <si>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</si>
  <si>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</si>
  <si>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</si>
  <si>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</si>
  <si>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</si>
  <si>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</si>
  <si>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</si>
  <si>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</si>
  <si>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</si>
  <si>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</si>
  <si>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</si>
  <si>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</si>
  <si>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</si>
  <si>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</si>
  <si>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</si>
  <si>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</si>
  <si>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</si>
  <si>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</si>
  <si>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</si>
  <si>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</si>
  <si>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</si>
  <si>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</si>
  <si>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</si>
  <si>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</si>
  <si>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</si>
  <si>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</si>
  <si>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</si>
  <si>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</si>
  <si>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</si>
  <si>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</si>
  <si>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</si>
  <si>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</si>
  <si>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</si>
  <si>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</si>
  <si>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</si>
  <si>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</si>
  <si>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</si>
  <si>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</si>
  <si>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</si>
  <si>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</si>
  <si>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</si>
  <si>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</si>
  <si>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</si>
  <si>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</si>
  <si>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</si>
  <si>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</si>
  <si>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</si>
  <si>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</si>
  <si>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</si>
  <si>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</si>
  <si>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</si>
  <si>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</si>
  <si>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</si>
  <si>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</si>
  <si>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</si>
  <si>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</si>
  <si>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</si>
  <si>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</si>
  <si>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</si>
  <si>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</si>
  <si>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</si>
  <si>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</si>
  <si>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</si>
  <si>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</si>
  <si>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</si>
  <si>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</si>
  <si>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</si>
  <si>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</si>
  <si>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</si>
  <si>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</si>
  <si>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</si>
  <si>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</si>
  <si>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</si>
  <si>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</si>
  <si>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</si>
  <si>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</si>
  <si>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</si>
  <si>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</si>
  <si>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</si>
  <si>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</si>
  <si>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</si>
  <si>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</si>
  <si>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</si>
  <si>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</si>
  <si>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</si>
  <si>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</si>
  <si>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</si>
  <si>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</si>
  <si>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</si>
  <si>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</si>
  <si>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</si>
  <si>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</si>
  <si>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</si>
  <si>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</si>
  <si>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</si>
  <si>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</si>
  <si>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</si>
  <si>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</si>
  <si>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</si>
  <si>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</si>
  <si>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</si>
  <si>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</si>
  <si>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</si>
  <si>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</si>
  <si>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</si>
  <si>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</si>
  <si>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</si>
  <si>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</si>
  <si>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</si>
  <si>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</si>
  <si>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</si>
  <si>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</si>
  <si>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</si>
  <si>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</si>
  <si>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</si>
  <si>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</si>
  <si>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</si>
  <si>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</si>
  <si>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</si>
  <si>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</si>
  <si>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</si>
  <si>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</si>
  <si>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</si>
  <si>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</si>
  <si>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</si>
  <si>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</si>
  <si>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</si>
  <si>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</si>
  <si>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</si>
  <si>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</si>
  <si>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</si>
  <si>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</si>
  <si>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</si>
  <si>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</si>
  <si>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</si>
  <si>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</si>
  <si>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</si>
  <si>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</si>
  <si>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</si>
  <si>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</si>
  <si>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</si>
  <si>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</si>
  <si>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</si>
  <si>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</si>
  <si>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</si>
  <si>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</si>
  <si>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</si>
  <si>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</si>
  <si>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</si>
  <si>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</si>
  <si>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</si>
  <si>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</si>
  <si>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</si>
  <si>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</si>
  <si>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</si>
  <si>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</si>
  <si>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</si>
  <si>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</si>
  <si>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</si>
  <si>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</si>
  <si>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</si>
  <si>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</si>
  <si>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</si>
  <si>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</si>
  <si>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</si>
  <si>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</si>
  <si>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</si>
  <si>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</si>
  <si>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</si>
  <si>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</si>
  <si>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</si>
  <si>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</si>
  <si>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</si>
  <si>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</si>
  <si>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</si>
  <si>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</si>
  <si>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</si>
  <si>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</si>
  <si>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</si>
  <si>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</si>
  <si>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</si>
  <si>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</si>
  <si>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</si>
  <si>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</si>
  <si>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</si>
  <si>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</si>
  <si>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</si>
  <si>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</si>
  <si>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</si>
  <si>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</si>
  <si>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</si>
  <si>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</si>
  <si>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</si>
  <si>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</si>
  <si>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</si>
  <si>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</si>
  <si>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</si>
  <si>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</si>
  <si>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</si>
  <si>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</si>
  <si>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</si>
  <si>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</si>
  <si>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</si>
  <si>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</si>
  <si>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</si>
  <si>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</si>
  <si>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</si>
  <si>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</si>
  <si>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</si>
  <si>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</si>
  <si>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</si>
  <si>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</si>
  <si>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</si>
  <si>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</si>
  <si>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</si>
  <si>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</si>
  <si>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</si>
  <si>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</si>
  <si>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</si>
  <si>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</si>
  <si>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</si>
  <si>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</si>
  <si>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</si>
  <si>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</si>
  <si>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</si>
  <si>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</si>
  <si>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</si>
  <si>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</si>
  <si>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</si>
  <si>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</si>
  <si>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</si>
  <si>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</si>
  <si>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</si>
  <si>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</si>
  <si>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</si>
  <si>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</si>
  <si>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</si>
  <si>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</si>
  <si>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</si>
  <si>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</si>
  <si>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</si>
  <si>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</si>
  <si>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</si>
  <si>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</si>
  <si>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</si>
  <si>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</si>
  <si>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</si>
  <si>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</si>
  <si>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</si>
  <si>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</si>
  <si>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</si>
  <si>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</si>
  <si>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</si>
  <si>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</si>
  <si>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</si>
  <si>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</si>
  <si>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</si>
  <si>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</si>
  <si>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</si>
  <si>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</si>
  <si>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</si>
  <si>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</si>
  <si>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</si>
  <si>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</si>
  <si>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</si>
  <si>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</si>
  <si>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</si>
  <si>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</si>
  <si>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</si>
  <si>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</si>
  <si>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</si>
  <si>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</si>
  <si>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</si>
  <si>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</si>
  <si>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</si>
  <si>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</si>
  <si>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</si>
  <si>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</si>
  <si>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</si>
  <si>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</si>
  <si>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</si>
  <si>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</si>
  <si>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</si>
  <si>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</si>
  <si>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</si>
  <si>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</si>
  <si>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</si>
  <si>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</si>
  <si>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</si>
  <si>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</si>
  <si>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</si>
  <si>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</si>
  <si>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</si>
  <si>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</si>
  <si>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</si>
  <si>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</si>
  <si>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</si>
  <si>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</si>
  <si>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</si>
  <si>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</si>
  <si>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</si>
  <si>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</si>
  <si>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</si>
  <si>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</si>
  <si>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</si>
  <si>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</si>
  <si>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</si>
  <si>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</si>
  <si>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</si>
  <si>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</si>
  <si>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</si>
  <si>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</si>
  <si>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</si>
  <si>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</si>
  <si>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</si>
  <si>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</si>
  <si>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</si>
  <si>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</si>
  <si>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</si>
  <si>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</si>
  <si>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</si>
  <si>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</si>
  <si>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</si>
  <si>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</si>
  <si>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</si>
  <si>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</si>
  <si>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</si>
  <si>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</si>
  <si>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</si>
  <si>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</si>
  <si>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</si>
  <si>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</si>
  <si>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</si>
  <si>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</si>
  <si>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</si>
  <si>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</si>
  <si>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</si>
  <si>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</si>
  <si>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</si>
  <si>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</si>
  <si>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</si>
  <si>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</si>
  <si>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</si>
  <si>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</si>
  <si>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</si>
  <si>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</si>
  <si>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</si>
  <si>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</si>
  <si>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</si>
  <si>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</si>
  <si>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</si>
  <si>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</si>
  <si>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</si>
  <si>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</si>
  <si>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</si>
  <si>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</si>
  <si>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</si>
  <si>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</si>
  <si>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</si>
  <si>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</si>
  <si>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</si>
  <si>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</si>
  <si>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</si>
  <si>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</si>
  <si>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</si>
  <si>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</si>
  <si>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</si>
  <si>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</si>
  <si>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</si>
  <si>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</si>
  <si>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</si>
  <si>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</si>
  <si>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</si>
  <si>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</si>
  <si>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</si>
  <si>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</si>
  <si>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</si>
  <si>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</si>
  <si>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</si>
  <si>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</si>
  <si>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</si>
  <si>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</si>
  <si>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</si>
  <si>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</si>
  <si>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</si>
  <si>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</si>
  <si>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</si>
  <si>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</si>
  <si>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</si>
  <si>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</si>
  <si>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</si>
  <si>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</si>
  <si>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</si>
  <si>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</si>
  <si>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</si>
  <si>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</si>
  <si>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</si>
  <si>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</si>
  <si>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</si>
  <si>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</si>
  <si>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</si>
  <si>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</si>
  <si>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</si>
  <si>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</si>
  <si>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</si>
  <si>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</si>
  <si>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</si>
  <si>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</si>
  <si>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</si>
  <si>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</si>
  <si>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</si>
  <si>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</si>
  <si>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</si>
  <si>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</si>
  <si>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</si>
  <si>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</si>
  <si>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</si>
  <si>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</si>
  <si>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</si>
  <si>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</si>
  <si>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</si>
  <si>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</si>
  <si>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</si>
  <si>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</si>
  <si>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</si>
  <si>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</si>
  <si>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</si>
  <si>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</si>
  <si>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</si>
  <si>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</si>
  <si>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</si>
  <si>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</si>
  <si>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</si>
  <si>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</si>
  <si>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</si>
  <si>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</si>
  <si>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</si>
  <si>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</si>
  <si>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</si>
  <si>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</si>
  <si>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</si>
  <si>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</si>
  <si>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</si>
  <si>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</si>
  <si>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</si>
  <si>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</si>
  <si>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</si>
  <si>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</si>
  <si>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</si>
  <si>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</si>
  <si>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</si>
  <si>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</si>
  <si>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</si>
  <si>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</si>
  <si>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</si>
  <si>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</si>
  <si>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</si>
  <si>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</si>
  <si>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</si>
  <si>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</si>
  <si>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</si>
  <si>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</si>
  <si>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</si>
  <si>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</si>
  <si>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</si>
  <si>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</si>
  <si>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</si>
  <si>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</si>
  <si>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</si>
  <si>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</si>
  <si>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</si>
  <si>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</si>
  <si>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</si>
  <si>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</si>
  <si>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</si>
  <si>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</si>
  <si>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</si>
  <si>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</si>
  <si>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</si>
  <si>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</si>
  <si>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</si>
  <si>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</si>
  <si>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</si>
  <si>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</si>
  <si>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</si>
  <si>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</si>
  <si>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</si>
  <si>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</si>
  <si>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</si>
  <si>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</si>
  <si>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</si>
  <si>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</si>
  <si>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</si>
  <si>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</si>
  <si>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</si>
  <si>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</si>
  <si>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</si>
  <si>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</si>
  <si>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</si>
  <si>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</si>
  <si>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</si>
  <si>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</si>
  <si>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</si>
  <si>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</si>
  <si>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</si>
  <si>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</si>
  <si>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</si>
  <si>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</si>
  <si>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</si>
  <si>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</si>
  <si>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</si>
  <si>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</si>
  <si>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</si>
  <si>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</si>
  <si>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</si>
  <si>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</si>
  <si>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</si>
  <si>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</si>
  <si>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</si>
  <si>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</si>
  <si>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</si>
  <si>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</si>
  <si>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</si>
  <si>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</si>
  <si>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</si>
  <si>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</si>
  <si>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</si>
  <si>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</si>
  <si>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</si>
  <si>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</si>
  <si>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</si>
  <si>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</si>
  <si>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</si>
  <si>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</si>
  <si>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</si>
  <si>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</si>
  <si>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</si>
  <si>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</si>
  <si>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</si>
  <si>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</si>
  <si>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</si>
  <si>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</si>
  <si>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</si>
  <si>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</si>
  <si>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</si>
  <si>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</si>
  <si>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</si>
  <si>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</si>
  <si>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</si>
  <si>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</si>
  <si>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</si>
  <si>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</si>
  <si>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</si>
  <si>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</si>
  <si>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</si>
  <si>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</si>
  <si>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</si>
  <si>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</si>
  <si>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</si>
  <si>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</si>
  <si>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</si>
  <si>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</si>
  <si>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</si>
  <si>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</si>
  <si>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</si>
  <si>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</si>
  <si>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</si>
  <si>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</si>
  <si>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</si>
  <si>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</si>
  <si>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</si>
  <si>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</si>
  <si>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</si>
  <si>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</si>
  <si>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</si>
  <si>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</si>
  <si>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</si>
  <si>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</si>
  <si>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</si>
  <si>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</si>
  <si>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</si>
  <si>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</si>
  <si>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</si>
  <si>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</si>
  <si>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</si>
  <si>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</si>
  <si>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</si>
  <si>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</si>
  <si>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</si>
  <si>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</si>
  <si>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</si>
  <si>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</si>
  <si>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</si>
  <si>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</si>
  <si>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</si>
  <si>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</si>
  <si>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</si>
  <si>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</si>
  <si>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</si>
  <si>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</si>
  <si>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</si>
  <si>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</si>
  <si>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</si>
  <si>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</si>
  <si>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</si>
  <si>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</si>
  <si>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</si>
  <si>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</si>
  <si>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</si>
  <si>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</si>
  <si>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</si>
  <si>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</si>
  <si>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</si>
  <si>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</si>
  <si>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</si>
  <si>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</si>
  <si>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</si>
  <si>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</si>
  <si>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</si>
  <si>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</si>
  <si>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</si>
  <si>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</si>
  <si>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</si>
  <si>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</si>
  <si>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</si>
  <si>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</si>
  <si>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</si>
  <si>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</si>
  <si>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</si>
  <si>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</si>
  <si>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</si>
  <si>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</si>
  <si>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</si>
  <si>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</si>
  <si>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</si>
  <si>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</si>
  <si>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</si>
  <si>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</si>
  <si>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</si>
  <si>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</si>
  <si>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</si>
  <si>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</si>
  <si>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</si>
  <si>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</si>
  <si>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</si>
  <si>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</si>
  <si>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</si>
  <si>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</si>
  <si>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</si>
  <si>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</si>
  <si>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</si>
  <si>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</si>
  <si>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</si>
  <si>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</si>
  <si>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</si>
  <si>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</si>
  <si>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</si>
  <si>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</si>
  <si>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</si>
  <si>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</si>
  <si>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</si>
  <si>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</si>
  <si>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</si>
  <si>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</si>
  <si>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</si>
  <si>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</si>
  <si>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</si>
  <si>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</si>
  <si>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</si>
  <si>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</si>
  <si>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</si>
  <si>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</si>
  <si>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</si>
  <si>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</si>
  <si>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</si>
  <si>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</si>
  <si>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</si>
  <si>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</si>
  <si>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</si>
  <si>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</si>
  <si>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</si>
  <si>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</si>
  <si>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</si>
  <si>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</si>
  <si>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</si>
  <si>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</si>
  <si>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</si>
  <si>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</si>
  <si>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</si>
  <si>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</si>
  <si>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</si>
  <si>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</si>
  <si>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</si>
  <si>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</si>
  <si>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</si>
  <si>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</si>
  <si>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</si>
  <si>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</si>
  <si>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</si>
  <si>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</si>
  <si>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</si>
  <si>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</si>
  <si>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</si>
  <si>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</si>
  <si>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</si>
  <si>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</si>
  <si>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</si>
  <si>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</si>
  <si>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</si>
  <si>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</si>
  <si>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</si>
  <si>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</si>
  <si>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</si>
  <si>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</si>
  <si>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</si>
  <si>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</si>
  <si>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</si>
  <si>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</si>
  <si>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</si>
  <si>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</si>
  <si>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</si>
  <si>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</si>
  <si>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</si>
  <si>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</si>
  <si>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</si>
  <si>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</si>
  <si>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</si>
  <si>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</si>
  <si>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</si>
  <si>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</si>
  <si>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</si>
  <si>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</si>
  <si>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</si>
  <si>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</si>
  <si>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</si>
  <si>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</si>
  <si>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</si>
  <si>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</si>
  <si>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</si>
  <si>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</si>
  <si>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</si>
  <si>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</si>
  <si>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</si>
  <si>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</si>
  <si>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</si>
  <si>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</si>
  <si>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</si>
  <si>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</si>
  <si>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</si>
  <si>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</si>
  <si>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</si>
  <si>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</si>
  <si>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</si>
  <si>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</si>
  <si>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</si>
  <si>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</si>
  <si>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</si>
  <si>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</si>
  <si>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</si>
  <si>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</si>
  <si>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</si>
  <si>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</si>
  <si>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</si>
  <si>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</si>
  <si>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</si>
  <si>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</si>
  <si>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</si>
  <si>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</si>
  <si>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</si>
  <si>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</si>
  <si>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</si>
  <si>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</si>
  <si>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</si>
  <si>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</si>
  <si>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</si>
  <si>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</si>
  <si>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</si>
  <si>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</si>
  <si>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</si>
  <si>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</si>
  <si>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</si>
  <si>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</si>
  <si>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</si>
  <si>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</si>
  <si>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</si>
  <si>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</si>
  <si>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</si>
  <si>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</si>
  <si>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</si>
  <si>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</si>
  <si>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</si>
  <si>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</si>
  <si>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</si>
  <si>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</si>
  <si>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</si>
  <si>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</si>
  <si>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</si>
  <si>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</si>
  <si>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</si>
  <si>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</si>
  <si>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</si>
  <si>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</si>
  <si>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</si>
  <si>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</si>
  <si>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</si>
  <si>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</si>
  <si>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</si>
  <si>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</si>
  <si>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</si>
  <si>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</si>
  <si>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</si>
  <si>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</si>
  <si>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</si>
  <si>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</si>
  <si>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</si>
  <si>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</si>
  <si>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</si>
  <si>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</si>
  <si>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</si>
  <si>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</si>
  <si>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</si>
  <si>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</si>
  <si>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</si>
  <si>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</si>
  <si>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</si>
  <si>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</si>
  <si>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</si>
  <si>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</si>
  <si>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</si>
  <si>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</si>
  <si>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</si>
  <si>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</si>
  <si>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</si>
  <si>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</si>
  <si>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</si>
  <si>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</si>
  <si>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</si>
  <si>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</si>
  <si>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</si>
  <si>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</si>
  <si>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</si>
  <si>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</si>
  <si>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</si>
  <si>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</si>
  <si>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</si>
  <si>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</si>
  <si>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</si>
  <si>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</si>
  <si>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</si>
  <si>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</si>
  <si>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</si>
  <si>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</si>
  <si>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</si>
  <si>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</si>
  <si>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</si>
  <si>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</si>
  <si>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</si>
  <si>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</si>
  <si>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</si>
  <si>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</si>
  <si>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</si>
  <si>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</si>
  <si>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</si>
  <si>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</si>
  <si>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</si>
  <si>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</si>
  <si>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</si>
  <si>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</si>
  <si>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</si>
  <si>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</si>
  <si>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</si>
  <si>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</si>
  <si>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</si>
  <si>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</si>
  <si>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</si>
  <si>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</si>
  <si>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</si>
  <si>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</si>
  <si>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</si>
  <si>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</si>
  <si>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</si>
  <si>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</si>
  <si>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</si>
  <si>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</si>
  <si>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</si>
  <si>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</si>
  <si>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</si>
  <si>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</si>
  <si>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</si>
  <si>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</si>
  <si>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</si>
  <si>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</si>
  <si>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</si>
  <si>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</si>
  <si>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</si>
  <si>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</si>
  <si>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</si>
  <si>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</si>
  <si>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</si>
  <si>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</si>
  <si>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</si>
  <si>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</si>
  <si>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</si>
  <si>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</si>
  <si>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</si>
  <si>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</si>
  <si>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</si>
  <si>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</si>
  <si>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</si>
  <si>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</si>
  <si>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</si>
  <si>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</si>
  <si>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</si>
  <si>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</si>
  <si>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</si>
  <si>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</si>
  <si>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</si>
  <si>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</si>
  <si>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</si>
  <si>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</si>
  <si>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</si>
  <si>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</si>
  <si>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</si>
  <si>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</si>
  <si>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</si>
  <si>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</si>
  <si>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</si>
  <si>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</si>
  <si>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</si>
  <si>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</si>
  <si>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</si>
  <si>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</si>
  <si>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</si>
  <si>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</si>
  <si>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</si>
  <si>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</si>
  <si>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</si>
  <si>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</si>
  <si>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</si>
  <si>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</si>
  <si>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</si>
  <si>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</si>
  <si>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</si>
  <si>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</si>
  <si>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</si>
  <si>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</si>
  <si>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</si>
  <si>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</si>
  <si>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</si>
  <si>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</si>
  <si>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</si>
  <si>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</si>
  <si>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</si>
  <si>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</si>
  <si>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</si>
  <si>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</si>
  <si>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</si>
  <si>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</si>
  <si>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</si>
  <si>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</si>
  <si>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</si>
  <si>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</si>
  <si>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</si>
  <si>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</si>
  <si>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</si>
  <si>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</si>
  <si>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</si>
  <si>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</si>
  <si>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</si>
  <si>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</si>
  <si>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</si>
  <si>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</si>
  <si>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</si>
  <si>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</si>
  <si>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</si>
  <si>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</si>
  <si>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</si>
  <si>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</si>
  <si>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</si>
  <si>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</si>
  <si>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</si>
  <si>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</si>
  <si>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</si>
  <si>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</si>
  <si>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</si>
  <si>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</si>
  <si>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</si>
  <si>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</si>
  <si>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</si>
  <si>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</si>
  <si>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</si>
  <si>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</si>
  <si>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</si>
  <si>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</si>
  <si>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</si>
  <si>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</si>
  <si>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</si>
  <si>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</si>
  <si>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</si>
  <si>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</si>
  <si>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</si>
  <si>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</si>
  <si>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</si>
  <si>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</si>
  <si>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</si>
  <si>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</si>
  <si>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</si>
  <si>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</si>
  <si>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</si>
  <si>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</si>
  <si>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</si>
  <si>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</si>
  <si>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</si>
  <si>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</si>
  <si>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</si>
  <si>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</si>
  <si>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</si>
  <si>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</si>
  <si>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</si>
  <si>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</si>
  <si>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</si>
  <si>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</si>
  <si>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</si>
  <si>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</si>
  <si>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</si>
  <si>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</si>
  <si>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</si>
  <si>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</si>
  <si>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</si>
  <si>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</si>
  <si>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</si>
  <si>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</si>
  <si>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</si>
  <si>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</si>
  <si>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</si>
  <si>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</si>
  <si>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</si>
  <si>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</si>
  <si>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</si>
  <si>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</si>
  <si>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</si>
  <si>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</si>
  <si>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</si>
  <si>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</si>
  <si>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</si>
  <si>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</si>
  <si>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</si>
  <si>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</si>
  <si>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</si>
  <si>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</si>
  <si>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</si>
  <si>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</si>
  <si>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</si>
  <si>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</si>
  <si>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</si>
  <si>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</si>
  <si>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</si>
  <si>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</si>
  <si>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</si>
  <si>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</si>
  <si>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</si>
  <si>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</si>
  <si>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</si>
  <si>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</si>
  <si>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</si>
  <si>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</si>
  <si>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</si>
  <si>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</si>
  <si>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</si>
  <si>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</si>
  <si>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</si>
  <si>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</si>
  <si>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</si>
  <si>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</si>
  <si>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</si>
  <si>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</si>
  <si>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</si>
  <si>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</si>
  <si>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</si>
  <si>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</si>
  <si>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</si>
  <si>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</si>
  <si>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</si>
  <si>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</si>
  <si>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</si>
  <si>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</si>
  <si>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</si>
  <si>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</si>
  <si>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</si>
  <si>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</si>
  <si>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</si>
  <si>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</si>
  <si>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</si>
  <si>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</si>
  <si>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</si>
  <si>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</si>
  <si>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</si>
  <si>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</si>
  <si>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</si>
  <si>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</si>
  <si>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</si>
  <si>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</si>
  <si>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</si>
  <si>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</si>
  <si>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</si>
  <si>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</si>
  <si>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</si>
  <si>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</si>
  <si>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</si>
  <si>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</si>
  <si>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</si>
  <si>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</si>
  <si>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</si>
  <si>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</si>
  <si>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</si>
  <si>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</si>
  <si>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</si>
  <si>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</si>
  <si>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</si>
  <si>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</si>
  <si>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</si>
  <si>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</si>
  <si>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</si>
  <si>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</si>
  <si>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</si>
  <si>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</si>
  <si>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</si>
  <si>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</si>
  <si>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</si>
  <si>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</si>
  <si>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</si>
  <si>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</si>
  <si>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</si>
  <si>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</si>
  <si>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</si>
  <si>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</si>
  <si>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</si>
  <si>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</si>
  <si>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</si>
  <si>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</si>
  <si>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</si>
  <si>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</si>
  <si>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</si>
  <si>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</si>
  <si>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</si>
  <si>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</si>
  <si>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</si>
  <si>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</si>
  <si>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</si>
  <si>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</si>
  <si>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</si>
  <si>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</si>
  <si>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</si>
  <si>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</si>
  <si>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</si>
  <si>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</si>
  <si>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</si>
  <si>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</si>
  <si>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</si>
  <si>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</si>
  <si>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</si>
  <si>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</si>
  <si>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</si>
  <si>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</si>
  <si>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</si>
  <si>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</si>
  <si>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</si>
  <si>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</si>
  <si>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</si>
  <si>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</si>
  <si>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</si>
  <si>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</si>
  <si>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</si>
  <si>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</si>
  <si>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</si>
  <si>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</si>
  <si>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</si>
  <si>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</si>
  <si>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</si>
  <si>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</si>
  <si>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</si>
  <si>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</si>
  <si>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</si>
  <si>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</si>
  <si>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</si>
  <si>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</si>
  <si>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</si>
  <si>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</si>
  <si>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</si>
  <si>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</si>
  <si>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</si>
  <si>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</si>
  <si>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</si>
  <si>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</si>
  <si>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</si>
  <si>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</si>
  <si>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</si>
  <si>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</si>
  <si>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</si>
  <si>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</si>
  <si>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</si>
  <si>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</si>
  <si>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</si>
  <si>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</si>
  <si>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</si>
  <si>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</si>
  <si>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</si>
  <si>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</si>
  <si>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</si>
  <si>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</si>
  <si>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</si>
  <si>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</si>
  <si>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</si>
  <si>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</si>
  <si>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</si>
  <si>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</si>
  <si>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</si>
  <si>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</si>
  <si>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</si>
  <si>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</si>
  <si>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</si>
  <si>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</si>
  <si>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</si>
  <si>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</si>
  <si>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</si>
  <si>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</si>
  <si>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</si>
  <si>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</si>
  <si>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</si>
  <si>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</si>
  <si>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</si>
  <si>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</si>
  <si>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</si>
  <si>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</si>
  <si>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</si>
  <si>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</si>
  <si>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</si>
  <si>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</si>
  <si>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</si>
  <si>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</si>
  <si>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</si>
  <si>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</si>
  <si>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</si>
  <si>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</si>
  <si>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</si>
  <si>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</si>
  <si>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</si>
  <si>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</si>
  <si>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</si>
  <si>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</si>
  <si>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</si>
  <si>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</si>
  <si>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</si>
  <si>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</si>
  <si>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</si>
  <si>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</si>
  <si>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</si>
  <si>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</si>
  <si>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</si>
  <si>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</si>
  <si>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</si>
  <si>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</si>
  <si>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</si>
  <si>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</si>
  <si>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</si>
  <si>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</si>
  <si>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</si>
  <si>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</si>
  <si>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</si>
  <si>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</si>
  <si>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</si>
  <si>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</si>
  <si>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</si>
  <si>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</si>
  <si>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</si>
  <si>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</si>
  <si>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</si>
  <si>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</si>
  <si>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</si>
  <si>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</si>
  <si>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</si>
  <si>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</si>
  <si>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</si>
  <si>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</si>
  <si>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</si>
  <si>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</si>
  <si>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</si>
  <si>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</si>
  <si>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</si>
  <si>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</si>
  <si>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</si>
  <si>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</si>
  <si>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</si>
  <si>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</si>
  <si>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</si>
  <si>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</si>
  <si>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</si>
  <si>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</si>
  <si>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</si>
  <si>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</si>
  <si>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</si>
  <si>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</si>
  <si>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</si>
  <si>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</si>
  <si>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</si>
  <si>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</si>
  <si>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</si>
  <si>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</si>
  <si>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</si>
  <si>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</si>
  <si>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</si>
  <si>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</si>
  <si>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</si>
  <si>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</si>
  <si>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</si>
  <si>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</si>
  <si>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</si>
  <si>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</si>
  <si>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</si>
  <si>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</si>
  <si>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</si>
  <si>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</si>
  <si>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</si>
  <si>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</si>
  <si>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</si>
  <si>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</si>
  <si>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</si>
  <si>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</si>
  <si>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</si>
  <si>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</si>
  <si>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</si>
  <si>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</si>
  <si>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</si>
  <si>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</si>
  <si>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</si>
  <si>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</si>
  <si>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</si>
  <si>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</si>
  <si>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</si>
  <si>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</si>
  <si>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</si>
  <si>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</si>
  <si>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</si>
  <si>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</si>
  <si>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</si>
  <si>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</si>
  <si>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</si>
  <si>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</si>
  <si>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</si>
  <si>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</si>
  <si>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</si>
  <si>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</si>
  <si>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</si>
  <si>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</si>
  <si>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</si>
  <si>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</si>
  <si>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</si>
  <si>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</si>
  <si>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</si>
  <si>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</si>
  <si>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</si>
  <si>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</si>
  <si>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</si>
  <si>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</si>
  <si>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</si>
  <si>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</si>
  <si>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</si>
  <si>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</si>
  <si>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</si>
  <si>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</si>
  <si>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</si>
  <si>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</si>
  <si>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</si>
  <si>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</si>
  <si>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</si>
  <si>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</si>
  <si>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</si>
  <si>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</si>
  <si>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</si>
  <si>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</si>
  <si>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</si>
  <si>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</si>
  <si>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</si>
  <si>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</si>
  <si>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</si>
  <si>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</si>
  <si>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</si>
  <si>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</si>
  <si>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</si>
  <si>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</si>
  <si>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</si>
  <si>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</si>
  <si>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</si>
  <si>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</si>
  <si>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</si>
  <si>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</si>
  <si>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</si>
  <si>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</si>
  <si>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</si>
  <si>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</si>
  <si>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</si>
  <si>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</si>
  <si>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</si>
  <si>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</si>
  <si>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</si>
  <si>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</si>
  <si>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</si>
  <si>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</si>
  <si>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</si>
  <si>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</si>
  <si>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</si>
  <si>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</si>
  <si>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</si>
  <si>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</si>
  <si>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</si>
  <si>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</si>
  <si>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</si>
  <si>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</si>
  <si>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</si>
  <si>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</si>
  <si>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</si>
  <si>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</si>
  <si>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</si>
  <si>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</si>
  <si>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</si>
  <si>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</si>
  <si>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</si>
  <si>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</si>
  <si>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</si>
  <si>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</si>
  <si>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</si>
  <si>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</si>
  <si>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</si>
  <si>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</si>
  <si>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</si>
  <si>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</si>
  <si>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</si>
  <si>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</si>
  <si>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</si>
  <si>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</si>
  <si>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</si>
  <si>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</si>
  <si>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</si>
  <si>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</si>
  <si>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</si>
  <si>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</si>
  <si>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</si>
  <si>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</si>
  <si>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</si>
  <si>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</si>
  <si>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</si>
  <si>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</si>
  <si>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</si>
  <si>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</si>
  <si>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</si>
  <si>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</si>
  <si>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</si>
  <si>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</si>
  <si>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</si>
  <si>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</si>
  <si>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</si>
  <si>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</si>
  <si>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</si>
  <si>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</si>
  <si>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</si>
  <si>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</si>
  <si>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</si>
  <si>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</si>
  <si>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</si>
  <si>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</si>
  <si>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</si>
  <si>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</si>
  <si>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</si>
  <si>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</si>
  <si>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</si>
  <si>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</si>
  <si>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</si>
  <si>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</si>
  <si>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</si>
  <si>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</si>
  <si>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</si>
  <si>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</si>
  <si>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</si>
  <si>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</si>
  <si>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</si>
  <si>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</si>
  <si>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</si>
  <si>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</si>
  <si>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</si>
  <si>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</si>
  <si>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</si>
  <si>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</si>
  <si>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</si>
  <si>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</si>
  <si>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</si>
  <si>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</si>
  <si>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</si>
  <si>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</si>
  <si>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</si>
  <si>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</si>
  <si>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</si>
  <si>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</si>
  <si>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</si>
  <si>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</si>
  <si>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</si>
  <si>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</si>
  <si>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</si>
  <si>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</si>
  <si>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</si>
  <si>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</si>
  <si>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</si>
  <si>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</si>
  <si>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</si>
  <si>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</si>
  <si>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</si>
  <si>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</si>
  <si>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</si>
  <si>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</si>
  <si>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</si>
  <si>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</si>
  <si>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</si>
  <si>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</si>
  <si>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</si>
  <si>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</si>
  <si>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</si>
  <si>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</si>
  <si>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</si>
  <si>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</si>
  <si>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</si>
  <si>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</si>
  <si>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</si>
  <si>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</si>
  <si>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</si>
  <si>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</si>
  <si>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</si>
  <si>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</si>
  <si>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</si>
  <si>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</si>
  <si>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</si>
  <si>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</si>
  <si>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</si>
  <si>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</si>
  <si>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</si>
  <si>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</si>
  <si>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</si>
  <si>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</si>
  <si>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</si>
  <si>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</si>
  <si>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</si>
  <si>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</si>
  <si>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</si>
  <si>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</si>
  <si>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</si>
  <si>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</si>
  <si>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</si>
  <si>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</si>
  <si>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</si>
  <si>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</si>
  <si>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</si>
  <si>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</si>
  <si>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</si>
  <si>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</si>
  <si>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</si>
  <si>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</si>
  <si>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</si>
  <si>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</si>
  <si>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</si>
  <si>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</si>
  <si>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</si>
  <si>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</si>
  <si>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</si>
  <si>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</si>
  <si>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</si>
  <si>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</si>
  <si>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</si>
  <si>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</si>
  <si>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</si>
  <si>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</si>
  <si>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</si>
  <si>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</si>
  <si>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</si>
  <si>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</si>
  <si>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</si>
  <si>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</si>
  <si>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</si>
  <si>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</si>
  <si>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</si>
  <si>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</si>
  <si>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</si>
  <si>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</si>
  <si>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</si>
  <si>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</si>
  <si>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</si>
  <si>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</si>
  <si>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</si>
  <si>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</si>
  <si>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</si>
  <si>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</si>
  <si>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</si>
  <si>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</si>
  <si>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</si>
  <si>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</si>
  <si>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</si>
  <si>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</si>
  <si>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</si>
  <si>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</si>
  <si>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</si>
  <si>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</si>
  <si>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</si>
  <si>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</si>
  <si>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</si>
  <si>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</si>
  <si>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</si>
  <si>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</si>
  <si>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</si>
  <si>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</si>
  <si>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</si>
  <si>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</si>
  <si>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</si>
  <si>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</si>
  <si>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</si>
  <si>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</si>
  <si>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</si>
  <si>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</si>
  <si>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</si>
  <si>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</si>
  <si>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</si>
  <si>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</si>
  <si>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</si>
  <si>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</si>
  <si>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</si>
  <si>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</si>
  <si>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</si>
  <si>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</si>
  <si>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</si>
  <si>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</si>
  <si>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</si>
  <si>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</si>
  <si>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</si>
  <si>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</si>
  <si>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</si>
  <si>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</si>
  <si>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</si>
  <si>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</si>
  <si>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</si>
  <si>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</si>
  <si>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</si>
  <si>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</si>
  <si>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</si>
  <si>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</si>
  <si>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</si>
  <si>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</si>
  <si>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</si>
  <si>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</si>
  <si>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</si>
  <si>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</si>
  <si>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</si>
  <si>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</si>
  <si>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</si>
  <si>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</si>
  <si>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</si>
  <si>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</si>
  <si>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</si>
  <si>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</si>
  <si>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</si>
  <si>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</si>
  <si>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</si>
  <si>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</si>
  <si>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</si>
  <si>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</si>
  <si>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</si>
  <si>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</si>
  <si>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</si>
  <si>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</si>
  <si>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</si>
  <si>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</si>
  <si>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</si>
  <si>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</si>
  <si>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</si>
  <si>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</si>
  <si>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</si>
  <si>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</si>
  <si>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</si>
  <si>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</si>
  <si>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</si>
  <si>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</si>
  <si>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</si>
  <si>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</si>
  <si>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</si>
  <si>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</si>
  <si>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</si>
  <si>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</si>
  <si>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</si>
  <si>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</si>
  <si>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</si>
  <si>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</si>
  <si>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</si>
  <si>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</si>
  <si>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</si>
  <si>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</si>
  <si>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</si>
  <si>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</si>
  <si>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</si>
  <si>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</si>
  <si>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</si>
  <si>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</si>
  <si>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</si>
  <si>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</si>
  <si>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</si>
  <si>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</si>
  <si>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</si>
  <si>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</si>
  <si>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</si>
  <si>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</si>
  <si>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</si>
  <si>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</si>
  <si>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</si>
  <si>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</si>
  <si>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</si>
  <si>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</si>
  <si>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</si>
  <si>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</si>
  <si>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</si>
  <si>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</si>
  <si>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</si>
  <si>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</si>
  <si>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</si>
  <si>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</si>
  <si>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</si>
  <si>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</si>
  <si>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</si>
  <si>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</si>
  <si>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</si>
  <si>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</si>
  <si>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</si>
  <si>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</si>
  <si>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</si>
  <si>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</si>
  <si>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</si>
  <si>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</si>
  <si>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</si>
  <si>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</si>
  <si>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</si>
  <si>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</si>
  <si>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</si>
  <si>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</si>
  <si>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</si>
  <si>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</si>
  <si>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</si>
  <si>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</si>
  <si>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</si>
  <si>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</si>
  <si>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</si>
  <si>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</si>
  <si>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</si>
  <si>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</si>
  <si>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</si>
  <si>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</si>
  <si>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</si>
  <si>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</si>
  <si>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</si>
  <si>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</si>
  <si>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</si>
  <si>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</si>
  <si>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</si>
  <si>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</si>
  <si>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</si>
  <si>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</si>
  <si>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</si>
  <si>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</si>
  <si>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</si>
  <si>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</si>
  <si>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</si>
  <si>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</si>
  <si>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</si>
  <si>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</si>
  <si>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</si>
  <si>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</si>
  <si>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</si>
  <si>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</si>
  <si>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</si>
  <si>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</si>
  <si>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</si>
  <si>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</si>
  <si>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</si>
  <si>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</si>
  <si>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</si>
  <si>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</si>
  <si>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</si>
  <si>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</si>
  <si>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</si>
  <si>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</si>
  <si>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</si>
  <si>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</si>
  <si>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</si>
  <si>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</si>
  <si>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</si>
  <si>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</si>
  <si>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</si>
  <si>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</si>
  <si>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</si>
  <si>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</si>
  <si>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</si>
  <si>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</si>
  <si>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</si>
  <si>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</si>
  <si>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</si>
  <si>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</si>
  <si>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</si>
  <si>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</si>
  <si>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</si>
  <si>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</si>
  <si>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</si>
  <si>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</si>
  <si>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</si>
  <si>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</si>
  <si>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</si>
  <si>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</si>
  <si>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</si>
  <si>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</si>
  <si>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</si>
  <si>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</si>
  <si>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</si>
  <si>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</si>
  <si>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</si>
  <si>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</si>
  <si>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</si>
  <si>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</si>
  <si>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</si>
  <si>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</si>
  <si>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</si>
  <si>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</si>
  <si>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</si>
  <si>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</si>
  <si>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</si>
  <si>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</si>
  <si>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</si>
  <si>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</si>
  <si>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</si>
  <si>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</si>
  <si>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</si>
  <si>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</si>
  <si>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</si>
  <si>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</si>
  <si>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</si>
  <si>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</si>
  <si>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</si>
  <si>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</si>
  <si>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</si>
  <si>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</si>
  <si>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</si>
  <si>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</si>
  <si>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</si>
  <si>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</si>
  <si>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</si>
  <si>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</si>
  <si>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</si>
  <si>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</si>
  <si>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</si>
  <si>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</si>
  <si>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</si>
  <si>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</si>
  <si>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</si>
  <si>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</si>
  <si>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</si>
  <si>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</si>
  <si>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</si>
  <si>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</si>
  <si>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</si>
  <si>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</si>
  <si>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</si>
  <si>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</si>
  <si>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</si>
  <si>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</si>
  <si>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</si>
  <si>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</si>
  <si>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</si>
  <si>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</si>
  <si>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</si>
  <si>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</si>
  <si>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</si>
  <si>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</si>
  <si>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</si>
  <si>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</si>
  <si>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</si>
  <si>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</si>
  <si>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</si>
  <si>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</si>
  <si>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</si>
  <si>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</si>
  <si>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</si>
  <si>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</si>
  <si>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</si>
  <si>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</si>
  <si>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</si>
  <si>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</si>
  <si>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</si>
  <si>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</si>
  <si>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</si>
  <si>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</si>
  <si>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</si>
  <si>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</si>
  <si>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</si>
  <si>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</si>
  <si>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</si>
  <si>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</si>
  <si>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</si>
  <si>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</si>
  <si>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</si>
  <si>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</si>
  <si>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</si>
  <si>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</si>
  <si>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</si>
  <si>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</si>
  <si>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</si>
  <si>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</si>
  <si>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</si>
  <si>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</si>
  <si>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</si>
  <si>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</si>
  <si>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</si>
  <si>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</si>
  <si>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</si>
  <si>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</si>
  <si>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</si>
  <si>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</si>
  <si>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</si>
  <si>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</si>
  <si>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</si>
  <si>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</si>
  <si>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</si>
  <si>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</si>
  <si>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</si>
  <si>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</si>
  <si>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</si>
  <si>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</si>
  <si>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</si>
  <si>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</si>
  <si>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</si>
  <si>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</si>
  <si>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</si>
  <si>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</si>
  <si>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</si>
  <si>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</si>
  <si>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</si>
  <si>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</si>
  <si>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</si>
  <si>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</si>
  <si>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</si>
  <si>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</si>
  <si>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</si>
  <si>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</si>
  <si>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</si>
  <si>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</si>
  <si>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</si>
  <si>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</si>
  <si>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</si>
  <si>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</si>
  <si>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</si>
  <si>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</si>
  <si>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</si>
  <si>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</si>
  <si>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</si>
  <si>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</si>
  <si>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</si>
  <si>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</si>
  <si>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</si>
  <si>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</si>
  <si>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</si>
  <si>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</si>
  <si>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</si>
  <si>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</si>
  <si>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</si>
  <si>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</si>
  <si>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</si>
  <si>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</si>
  <si>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</si>
  <si>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</si>
  <si>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</si>
  <si>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</si>
  <si>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</si>
  <si>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</si>
  <si>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</si>
  <si>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</si>
  <si>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</si>
  <si>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</si>
  <si>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</si>
  <si>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</si>
  <si>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</si>
  <si>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</si>
  <si>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</si>
  <si>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</si>
  <si>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</si>
  <si>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</si>
  <si>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</si>
  <si>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</si>
  <si>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</si>
  <si>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</si>
  <si>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</si>
  <si>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</si>
  <si>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</si>
  <si>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</si>
  <si>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</si>
  <si>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</si>
  <si>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</si>
  <si>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</si>
  <si>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</si>
  <si>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</si>
  <si>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</si>
  <si>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</si>
  <si>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</si>
  <si>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</si>
  <si>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</si>
  <si>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</si>
  <si>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</si>
  <si>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</si>
  <si>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</si>
  <si>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</si>
  <si>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</si>
  <si>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</si>
  <si>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</si>
  <si>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</si>
  <si>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</si>
  <si>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</si>
  <si>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</si>
  <si>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</si>
  <si>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</si>
  <si>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</si>
  <si>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</si>
  <si>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</si>
  <si>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</si>
  <si>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</si>
  <si>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</si>
  <si>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</si>
  <si>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</si>
  <si>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</si>
  <si>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</si>
  <si>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</si>
  <si>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</si>
  <si>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</si>
  <si>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</si>
  <si>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</si>
  <si>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</si>
  <si>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</si>
  <si>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</si>
  <si>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</si>
  <si>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</si>
  <si>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</si>
  <si>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</si>
  <si>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</si>
  <si>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</si>
  <si>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</si>
  <si>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</si>
  <si>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</si>
  <si>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</si>
  <si>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</si>
  <si>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</si>
  <si>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</si>
  <si>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</si>
  <si>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</si>
  <si>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</si>
  <si>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</si>
  <si>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</si>
  <si>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</si>
  <si>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</si>
  <si>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</si>
  <si>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</si>
  <si>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</si>
  <si>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</si>
  <si>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</si>
  <si>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</si>
  <si>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</si>
  <si>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</si>
  <si>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</si>
  <si>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</si>
  <si>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</si>
  <si>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</si>
  <si>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</si>
  <si>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</si>
  <si>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</si>
  <si>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</si>
  <si>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</si>
  <si>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</si>
  <si>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</si>
  <si>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</si>
  <si>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</si>
  <si>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</si>
  <si>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</si>
  <si>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</si>
  <si>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</si>
  <si>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</si>
  <si>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</si>
  <si>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</si>
  <si>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</si>
  <si>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</si>
  <si>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</si>
  <si>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</si>
  <si>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</si>
  <si>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</si>
  <si>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</si>
  <si>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</si>
  <si>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</si>
  <si>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</si>
  <si>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</si>
  <si>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</si>
  <si>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</si>
  <si>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</si>
  <si>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</si>
  <si>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</si>
  <si>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</si>
  <si>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</si>
  <si>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</si>
  <si>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</si>
  <si>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</si>
  <si>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</si>
  <si>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</si>
  <si>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</si>
  <si>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</si>
  <si>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</si>
  <si>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</si>
  <si>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</si>
  <si>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</si>
  <si>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</si>
  <si>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</si>
  <si>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</si>
  <si>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</si>
  <si>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</si>
  <si>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</si>
  <si>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</si>
  <si>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</si>
  <si>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</si>
  <si>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</si>
  <si>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</si>
  <si>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</si>
  <si>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</si>
  <si>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</si>
  <si>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</si>
  <si>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</si>
  <si>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</si>
  <si>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</si>
  <si>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</si>
  <si>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</si>
  <si>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</si>
  <si>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</si>
  <si>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</si>
  <si>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</si>
  <si>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</si>
  <si>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</si>
  <si>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</si>
  <si>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</si>
  <si>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</si>
  <si>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</si>
  <si>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</si>
  <si>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</si>
  <si>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</si>
  <si>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</si>
  <si>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</si>
  <si>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</si>
  <si>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</si>
  <si>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</si>
  <si>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</si>
  <si>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</si>
  <si>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</si>
  <si>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</si>
  <si>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</si>
  <si>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</si>
  <si>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</si>
  <si>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</si>
  <si>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</si>
  <si>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</si>
  <si>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</si>
  <si>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</si>
  <si>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</si>
  <si>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</si>
  <si>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</si>
  <si>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</si>
  <si>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</si>
  <si>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</si>
  <si>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</si>
  <si>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</si>
  <si>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</si>
  <si>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</si>
  <si>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</si>
  <si>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</si>
  <si>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</si>
  <si>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</si>
  <si>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</si>
  <si>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</si>
  <si>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</si>
  <si>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</si>
  <si>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</si>
  <si>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</si>
  <si>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</si>
  <si>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</si>
  <si>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</si>
  <si>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</si>
  <si>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</si>
  <si>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</si>
  <si>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</si>
  <si>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</si>
  <si>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</si>
  <si>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</si>
  <si>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</si>
  <si>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</si>
  <si>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</si>
  <si>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</si>
  <si>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</si>
  <si>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</si>
  <si>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</si>
  <si>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</si>
  <si>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</si>
  <si>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</si>
  <si>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</si>
  <si>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</si>
  <si>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</si>
  <si>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</si>
  <si>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</si>
  <si>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</si>
  <si>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</si>
  <si>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</si>
  <si>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</si>
  <si>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</si>
  <si>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</si>
  <si>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</si>
  <si>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</si>
  <si>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</si>
  <si>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</si>
  <si>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</si>
  <si>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</si>
  <si>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</si>
  <si>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</si>
  <si>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</si>
  <si>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</si>
  <si>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</si>
  <si>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</si>
  <si>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</si>
  <si>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</si>
  <si>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</si>
  <si>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</si>
  <si>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</si>
  <si>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</si>
  <si>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</si>
  <si>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</si>
  <si>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</si>
  <si>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</si>
  <si>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</si>
  <si>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</si>
  <si>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</si>
  <si>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</si>
  <si>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</si>
  <si>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</si>
  <si>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</si>
  <si>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</si>
  <si>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</si>
  <si>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</si>
  <si>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</si>
  <si>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</si>
  <si>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</si>
  <si>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</si>
  <si>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</si>
  <si>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</si>
  <si>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</si>
  <si>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</si>
  <si>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</si>
  <si>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</si>
  <si>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</si>
  <si>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</si>
  <si>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</si>
  <si>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</si>
  <si>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</si>
  <si>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</si>
  <si>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</si>
  <si>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</si>
  <si>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</si>
  <si>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</si>
  <si>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</si>
  <si>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</si>
  <si>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</si>
  <si>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</si>
  <si>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</si>
  <si>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</si>
  <si>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</si>
  <si>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</si>
  <si>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</si>
  <si>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</si>
  <si>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</si>
  <si>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</si>
  <si>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</si>
  <si>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</si>
  <si>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</si>
  <si>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</si>
  <si>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</si>
  <si>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</si>
  <si>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</si>
  <si>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</si>
  <si>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</si>
  <si>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</si>
  <si>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</si>
  <si>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</si>
  <si>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</si>
  <si>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</si>
  <si>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</si>
  <si>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</si>
  <si>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</si>
  <si>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</si>
  <si>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</si>
  <si>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</si>
  <si>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</si>
  <si>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</si>
  <si>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</si>
  <si>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</si>
  <si>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</si>
  <si>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</si>
  <si>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</si>
  <si>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</si>
  <si>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</si>
  <si>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</si>
  <si>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</si>
  <si>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</si>
  <si>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</si>
  <si>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</si>
  <si>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</si>
  <si>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</si>
  <si>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</si>
  <si>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</si>
  <si>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</si>
  <si>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</si>
  <si>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</si>
  <si>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</si>
  <si>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</si>
  <si>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</si>
  <si>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</si>
  <si>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</si>
  <si>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</si>
  <si>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</si>
  <si>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</si>
  <si>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</si>
  <si>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</si>
  <si>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</si>
  <si>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</si>
  <si>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</si>
  <si>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</si>
  <si>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</si>
  <si>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</si>
  <si>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</si>
  <si>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</si>
  <si>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</si>
  <si>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</si>
  <si>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</si>
  <si>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</si>
  <si>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</si>
  <si>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</si>
  <si>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</si>
  <si>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</si>
  <si>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</si>
  <si>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</si>
  <si>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</si>
  <si>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</si>
  <si>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</si>
  <si>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</si>
  <si>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</si>
  <si>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</si>
  <si>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</si>
  <si>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</si>
  <si>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</si>
  <si>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</si>
  <si>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</si>
  <si>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</si>
  <si>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</si>
  <si>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</si>
  <si>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</si>
  <si>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</si>
  <si>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</si>
  <si>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</si>
  <si>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</si>
  <si>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</si>
  <si>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</si>
  <si>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</si>
  <si>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</si>
  <si>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</si>
  <si>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</si>
  <si>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</si>
  <si>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</si>
  <si>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</si>
  <si>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</si>
  <si>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</si>
  <si>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</si>
  <si>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</si>
  <si>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</si>
  <si>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</si>
  <si>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</si>
  <si>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</si>
  <si>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</si>
  <si>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</si>
  <si>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</si>
  <si>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</si>
  <si>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</si>
  <si>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</si>
  <si>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</si>
  <si>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</si>
  <si>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</si>
  <si>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</si>
  <si>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</si>
  <si>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</si>
  <si>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</si>
  <si>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</si>
  <si>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</si>
  <si>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</si>
  <si>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</si>
  <si>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</si>
  <si>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</si>
  <si>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</si>
  <si>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</si>
  <si>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</si>
  <si>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</si>
  <si>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</si>
  <si>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</si>
  <si>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</si>
  <si>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</si>
  <si>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</si>
  <si>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</si>
  <si>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</si>
  <si>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</si>
  <si>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</si>
  <si>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</si>
  <si>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</si>
  <si>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</si>
  <si>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</si>
  <si>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</si>
  <si>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</si>
  <si>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</si>
  <si>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</si>
  <si>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</si>
  <si>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</si>
  <si>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</si>
  <si>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</si>
  <si>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</si>
  <si>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</si>
  <si>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</si>
  <si>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</si>
  <si>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</si>
  <si>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</si>
  <si>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</si>
  <si>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</si>
  <si>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</si>
  <si>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</si>
  <si>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</si>
  <si>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</si>
  <si>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</si>
  <si>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</si>
  <si>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</si>
  <si>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</si>
  <si>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</si>
  <si>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</si>
  <si>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</si>
  <si>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</si>
  <si>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</si>
  <si>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</si>
  <si>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</si>
  <si>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</si>
  <si>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</si>
  <si>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</si>
  <si>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</si>
  <si>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</si>
  <si>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</si>
  <si>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</si>
  <si>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</si>
  <si>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</si>
  <si>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</si>
  <si>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</si>
  <si>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</si>
  <si>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</si>
  <si>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</si>
  <si>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</si>
  <si>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</si>
  <si>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</si>
  <si>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</si>
  <si>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</si>
  <si>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</si>
  <si>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</si>
  <si>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</si>
  <si>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</si>
  <si>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</si>
  <si>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</si>
  <si>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</si>
  <si>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</si>
  <si>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</si>
  <si>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</si>
  <si>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</si>
  <si>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</si>
  <si>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</si>
  <si>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</si>
  <si>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</si>
  <si>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</si>
  <si>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</si>
  <si>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</si>
  <si>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</si>
  <si>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</si>
  <si>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</si>
  <si>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</si>
  <si>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</si>
  <si>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</si>
  <si>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</si>
  <si>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</si>
  <si>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</si>
  <si>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</si>
  <si>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</si>
  <si>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</si>
  <si>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</si>
  <si>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</si>
  <si>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</si>
  <si>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</si>
  <si>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</si>
  <si>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</si>
  <si>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</si>
  <si>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</si>
  <si>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</si>
  <si>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</si>
  <si>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</si>
  <si>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</si>
  <si>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</si>
  <si>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</si>
  <si>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</si>
  <si>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</si>
  <si>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</si>
  <si>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</si>
  <si>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</si>
  <si>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</si>
  <si>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</si>
  <si>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</si>
  <si>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</si>
  <si>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</si>
  <si>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</si>
  <si>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</si>
  <si>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</si>
  <si>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</si>
  <si>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</si>
  <si>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</si>
  <si>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</si>
  <si>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</si>
  <si>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</si>
  <si>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</si>
  <si>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</si>
  <si>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</si>
  <si>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</si>
  <si>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</si>
  <si>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</si>
  <si>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</si>
  <si>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</si>
  <si>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</si>
  <si>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</si>
  <si>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</si>
  <si>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</si>
  <si>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</si>
  <si>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</si>
  <si>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</si>
  <si>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</si>
  <si>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</si>
  <si>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</si>
  <si>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</si>
  <si>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</si>
  <si>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</si>
  <si>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</si>
  <si>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</si>
  <si>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</si>
  <si>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</si>
  <si>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</si>
  <si>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</si>
  <si>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</si>
  <si>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</si>
  <si>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</si>
  <si>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</si>
  <si>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</si>
  <si>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</si>
  <si>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</si>
  <si>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</si>
  <si>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</si>
  <si>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</si>
  <si>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</si>
  <si>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</si>
  <si>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</si>
  <si>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</si>
  <si>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</si>
  <si>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</si>
  <si>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</si>
  <si>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</si>
  <si>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</si>
  <si>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</si>
  <si>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</si>
  <si>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</si>
  <si>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</si>
  <si>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</si>
  <si>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</si>
  <si>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</si>
  <si>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</si>
  <si>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</si>
  <si>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</si>
  <si>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</si>
  <si>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</si>
  <si>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</si>
  <si>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</si>
  <si>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</si>
  <si>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</si>
  <si>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</si>
  <si>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</si>
  <si>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</si>
  <si>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</si>
  <si>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</si>
  <si>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</si>
  <si>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</si>
  <si>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</si>
  <si>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</si>
  <si>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</si>
  <si>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</si>
  <si>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</si>
  <si>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</si>
  <si>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</si>
  <si>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</si>
  <si>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</si>
  <si>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</si>
  <si>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</si>
  <si>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</si>
  <si>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</si>
  <si>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</si>
  <si>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</si>
  <si>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</si>
  <si>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</si>
  <si>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</si>
  <si>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</si>
  <si>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</si>
  <si>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</si>
  <si>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</si>
  <si>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</si>
  <si>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</si>
  <si>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</si>
  <si>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</si>
  <si>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</si>
  <si>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</si>
  <si>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</si>
  <si>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</si>
  <si>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</si>
  <si>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</si>
  <si>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</si>
  <si>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</si>
  <si>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</si>
  <si>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</si>
  <si>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</si>
  <si>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</si>
  <si>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</si>
  <si>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</si>
  <si>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</si>
  <si>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</si>
  <si>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</si>
  <si>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</si>
  <si>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</si>
  <si>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</si>
  <si>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</si>
  <si>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</si>
  <si>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</si>
  <si>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</si>
  <si>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</si>
  <si>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</si>
  <si>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</si>
  <si>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</si>
  <si>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</si>
  <si>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</si>
  <si>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</si>
  <si>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</si>
  <si>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</si>
  <si>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</si>
  <si>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</si>
  <si>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</si>
  <si>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</si>
  <si>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</si>
  <si>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</si>
  <si>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</si>
  <si>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</si>
  <si>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</si>
  <si>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</si>
  <si>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</si>
  <si>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</si>
  <si>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</si>
  <si>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</si>
  <si>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</si>
  <si>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</si>
  <si>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</si>
  <si>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</si>
  <si>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</si>
  <si>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</si>
  <si>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</si>
  <si>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</si>
  <si>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</si>
  <si>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</si>
  <si>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</si>
  <si>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</si>
  <si>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</si>
  <si>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</si>
  <si>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</si>
  <si>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</si>
  <si>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</si>
  <si>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</si>
  <si>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</si>
  <si>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</si>
  <si>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</si>
  <si>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</si>
  <si>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</si>
  <si>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</si>
  <si>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</si>
  <si>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</si>
  <si>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</si>
  <si>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</si>
  <si>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</si>
  <si>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</si>
  <si>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</si>
  <si>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</si>
  <si>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</si>
  <si>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</si>
  <si>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</si>
  <si>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</si>
  <si>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</si>
  <si>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</si>
  <si>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</si>
  <si>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</si>
  <si>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</si>
  <si>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</si>
  <si>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</si>
  <si>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</si>
  <si>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</si>
  <si>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</si>
  <si>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</si>
  <si>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</si>
  <si>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</si>
  <si>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</si>
  <si>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</si>
  <si>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</si>
  <si>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</si>
  <si>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</si>
  <si>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</si>
  <si>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</si>
  <si>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</si>
  <si>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</si>
  <si>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</si>
  <si>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</si>
  <si>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</si>
  <si>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</si>
  <si>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</si>
  <si>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</si>
  <si>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</si>
  <si>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</si>
  <si>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</si>
  <si>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</si>
  <si>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</si>
  <si>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</si>
  <si>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</si>
  <si>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</si>
  <si>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</si>
  <si>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</si>
  <si>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</si>
  <si>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</si>
  <si>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</si>
  <si>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</si>
  <si>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</si>
  <si>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</si>
  <si>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</si>
  <si>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</si>
  <si>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</si>
  <si>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</si>
  <si>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</si>
  <si>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</si>
  <si>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</si>
  <si>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</si>
  <si>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</si>
  <si>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</si>
  <si>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</si>
  <si>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</si>
  <si>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</si>
  <si>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</si>
  <si>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</si>
  <si>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</si>
  <si>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</si>
  <si>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</si>
  <si>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</si>
  <si>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</si>
  <si>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</si>
  <si>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</si>
  <si>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</si>
  <si>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</si>
  <si>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</si>
  <si>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</si>
  <si>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</si>
  <si>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</si>
  <si>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</si>
  <si>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</si>
  <si>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</si>
  <si>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</si>
  <si>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</si>
  <si>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</si>
  <si>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</si>
  <si>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</si>
  <si>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</si>
  <si>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</si>
  <si>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</si>
  <si>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</si>
  <si>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</si>
  <si>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</si>
  <si>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</si>
  <si>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</si>
  <si>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</si>
  <si>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</si>
  <si>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</si>
  <si>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</si>
  <si>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</si>
  <si>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</si>
  <si>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</si>
  <si>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</si>
  <si>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</si>
  <si>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</si>
  <si>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</si>
  <si>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</si>
  <si>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</si>
  <si>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</si>
  <si>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</si>
  <si>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</si>
  <si>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</si>
  <si>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</si>
  <si>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</si>
  <si>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</si>
  <si>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</si>
  <si>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</si>
  <si>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</si>
  <si>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</si>
  <si>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</si>
  <si>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</si>
  <si>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</si>
  <si>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</si>
  <si>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</si>
  <si>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</si>
  <si>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</si>
  <si>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</si>
  <si>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</si>
  <si>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</si>
  <si>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</si>
  <si>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</si>
  <si>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</si>
  <si>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</si>
  <si>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</si>
  <si>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</si>
  <si>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</si>
  <si>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</si>
  <si>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</si>
  <si>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</si>
  <si>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</si>
  <si>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</si>
  <si>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</si>
  <si>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</si>
  <si>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</si>
  <si>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</si>
  <si>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</si>
  <si>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</si>
  <si>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</si>
  <si>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</si>
  <si>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</si>
  <si>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</si>
  <si>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</si>
  <si>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</si>
  <si>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</si>
  <si>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</si>
  <si>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</si>
  <si>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</si>
  <si>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</si>
  <si>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</si>
  <si>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</si>
  <si>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</si>
  <si>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</si>
  <si>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</si>
  <si>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</si>
  <si>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</si>
  <si>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</si>
  <si>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</si>
  <si>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</si>
  <si>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</si>
  <si>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</si>
  <si>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</si>
  <si>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</si>
  <si>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</si>
  <si>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</si>
  <si>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</si>
  <si>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</si>
  <si>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</si>
  <si>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</si>
  <si>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</si>
  <si>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</si>
  <si>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</si>
  <si>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</si>
  <si>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</si>
  <si>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</si>
  <si>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</si>
  <si>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</si>
  <si>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</si>
  <si>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</si>
  <si>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</si>
  <si>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</si>
  <si>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</si>
  <si>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</si>
  <si>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</si>
  <si>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</si>
  <si>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</si>
  <si>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</si>
  <si>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</si>
  <si>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</si>
  <si>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</si>
  <si>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</si>
  <si>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</si>
  <si>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</si>
  <si>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</si>
  <si>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</si>
  <si>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</si>
  <si>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</si>
  <si>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</si>
  <si>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</si>
  <si>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</si>
  <si>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</si>
  <si>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</si>
  <si>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</si>
  <si>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</si>
  <si>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</si>
  <si>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</si>
  <si>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</si>
  <si>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</si>
  <si>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</si>
  <si>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</si>
  <si>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</si>
  <si>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</si>
  <si>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</si>
  <si>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</si>
  <si>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</si>
  <si>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</si>
  <si>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</si>
  <si>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</si>
  <si>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</si>
  <si>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</si>
  <si>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</si>
  <si>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</si>
  <si>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</si>
  <si>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</si>
  <si>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</si>
  <si>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</si>
  <si>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</si>
  <si>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</si>
  <si>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</si>
  <si>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</si>
  <si>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</si>
  <si>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</si>
  <si>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</si>
  <si>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</si>
  <si>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</si>
  <si>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</si>
  <si>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</si>
  <si>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</si>
  <si>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</si>
  <si>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</si>
  <si>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</si>
  <si>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</si>
  <si>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</si>
  <si>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</si>
  <si>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</si>
  <si>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</si>
  <si>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</si>
  <si>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</si>
  <si>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</si>
  <si>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</si>
  <si>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</si>
  <si>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</si>
  <si>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</si>
  <si>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</si>
  <si>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</si>
  <si>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</si>
  <si>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</si>
  <si>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</si>
  <si>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</si>
  <si>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</si>
  <si>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</si>
  <si>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</si>
  <si>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</si>
  <si>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</si>
  <si>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</si>
  <si>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</si>
  <si>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</si>
  <si>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</si>
  <si>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</si>
  <si>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</si>
  <si>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</si>
  <si>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</si>
  <si>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</si>
  <si>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</si>
  <si>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</si>
  <si>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</si>
  <si>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</si>
  <si>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</si>
  <si>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</si>
  <si>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</si>
  <si>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</si>
  <si>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</si>
  <si>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</si>
  <si>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</si>
  <si>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</si>
  <si>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</si>
  <si>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</si>
  <si>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</si>
  <si>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</si>
  <si>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</si>
  <si>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</si>
  <si>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</si>
  <si>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</si>
  <si>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</si>
  <si>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</si>
  <si>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</si>
  <si>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</si>
  <si>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</si>
  <si>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</si>
  <si>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</si>
  <si>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</si>
  <si>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</si>
  <si>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</si>
  <si>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</si>
  <si>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</si>
  <si>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</si>
  <si>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</si>
  <si>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</si>
  <si>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</si>
  <si>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</si>
  <si>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</si>
  <si>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</si>
  <si>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</si>
  <si>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</si>
  <si>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</si>
  <si>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</si>
  <si>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</si>
  <si>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</si>
  <si>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</si>
  <si>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</si>
  <si>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</si>
  <si>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</si>
  <si>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</si>
  <si>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</si>
  <si>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</si>
  <si>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</si>
  <si>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</si>
  <si>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</si>
  <si>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</si>
  <si>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</si>
  <si>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</si>
  <si>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</si>
  <si>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</si>
  <si>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</si>
  <si>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</si>
  <si>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</si>
  <si>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</si>
  <si>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</si>
  <si>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</si>
  <si>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</si>
  <si>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</si>
  <si>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</si>
  <si>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</si>
  <si>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</si>
  <si>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</si>
  <si>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</si>
  <si>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</si>
  <si>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</si>
  <si>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</si>
  <si>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</si>
  <si>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</si>
  <si>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</si>
  <si>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</si>
  <si>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</si>
  <si>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</si>
  <si>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</si>
  <si>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</si>
  <si>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</si>
  <si>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</si>
  <si>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</si>
  <si>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</si>
  <si>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</si>
  <si>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</si>
  <si>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</si>
  <si>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</si>
  <si>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</si>
  <si>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</si>
  <si>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</si>
  <si>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</si>
  <si>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</si>
  <si>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</si>
  <si>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</si>
  <si>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</si>
  <si>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</si>
  <si>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</si>
  <si>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</si>
  <si>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</si>
  <si>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</si>
  <si>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</si>
  <si>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</si>
  <si>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</si>
  <si>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</si>
  <si>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</si>
  <si>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</si>
  <si>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</si>
  <si>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</si>
  <si>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</si>
  <si>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</si>
  <si>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</si>
  <si>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</si>
  <si>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</si>
  <si>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</si>
  <si>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</si>
  <si>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</si>
  <si>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</si>
  <si>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</si>
  <si>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</si>
  <si>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</si>
  <si>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</si>
  <si>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</si>
  <si>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</si>
  <si>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</si>
  <si>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</si>
  <si>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</si>
  <si>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</si>
  <si>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</si>
  <si>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</si>
  <si>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</si>
  <si>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</si>
  <si>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</si>
  <si>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</si>
  <si>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</si>
  <si>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</si>
  <si>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</si>
  <si>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</si>
  <si>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</si>
  <si>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</si>
  <si>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</si>
  <si>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</si>
  <si>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</si>
  <si>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</si>
  <si>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</si>
  <si>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</si>
  <si>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</si>
  <si>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</si>
  <si>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</si>
  <si>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</si>
  <si>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</si>
  <si>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</si>
  <si>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</si>
  <si>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</si>
  <si>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</si>
  <si>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</si>
  <si>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</si>
  <si>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</si>
  <si>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</si>
  <si>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</si>
  <si>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</si>
  <si>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</si>
  <si>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</si>
  <si>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</si>
  <si>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</si>
  <si>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</si>
  <si>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</si>
  <si>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</si>
  <si>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</si>
  <si>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</si>
  <si>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</si>
  <si>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</si>
  <si>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</si>
  <si>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</si>
  <si>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</si>
  <si>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</si>
  <si>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</si>
  <si>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</si>
  <si>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</si>
  <si>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</si>
  <si>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</si>
  <si>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</si>
  <si>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</si>
  <si>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</si>
  <si>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</si>
  <si>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</si>
  <si>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</si>
  <si>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</si>
  <si>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</si>
  <si>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</si>
  <si>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</si>
  <si>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</si>
  <si>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</si>
  <si>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</si>
  <si>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</si>
  <si>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</si>
  <si>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</si>
  <si>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</si>
  <si>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</si>
  <si>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</si>
  <si>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</si>
  <si>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</si>
  <si>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</si>
  <si>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</si>
  <si>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</si>
  <si>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</si>
  <si>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</si>
  <si>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</si>
  <si>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</si>
  <si>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</si>
  <si>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</si>
  <si>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</si>
  <si>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</si>
  <si>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</si>
  <si>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</si>
  <si>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</si>
  <si>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</si>
  <si>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</si>
  <si>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</si>
  <si>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</si>
  <si>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</si>
  <si>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</si>
  <si>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</si>
  <si>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</si>
  <si>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</si>
  <si>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</si>
  <si>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</si>
  <si>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</si>
  <si>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</si>
  <si>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</si>
  <si>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</si>
  <si>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</si>
  <si>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</si>
  <si>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</si>
  <si>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</si>
  <si>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</si>
  <si>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</si>
  <si>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</si>
  <si>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</si>
  <si>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</si>
  <si>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</si>
  <si>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</si>
  <si>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</si>
  <si>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</si>
  <si>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</si>
  <si>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</si>
  <si>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</si>
  <si>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</si>
  <si>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</si>
  <si>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</si>
  <si>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</si>
  <si>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</si>
  <si>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</si>
  <si>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</si>
  <si>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</si>
  <si>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</si>
  <si>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</si>
  <si>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</si>
  <si>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</si>
  <si>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</si>
  <si>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</si>
  <si>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</si>
  <si>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</si>
  <si>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</si>
  <si>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</si>
  <si>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</si>
  <si>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</si>
  <si>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</si>
  <si>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</si>
  <si>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</si>
  <si>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</si>
  <si>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</si>
  <si>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</si>
  <si>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</si>
  <si>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</si>
  <si>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</si>
  <si>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</si>
  <si>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</si>
  <si>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</si>
  <si>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</si>
  <si>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</si>
  <si>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</si>
  <si>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</si>
  <si>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</si>
  <si>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</si>
  <si>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</si>
  <si>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</si>
  <si>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</si>
  <si>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</si>
  <si>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</si>
  <si>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</si>
  <si>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</si>
  <si>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</si>
  <si>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</si>
  <si>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</si>
  <si>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</si>
  <si>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</si>
  <si>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</si>
  <si>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</si>
  <si>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</si>
  <si>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</si>
  <si>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</si>
  <si>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</si>
  <si>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</si>
  <si>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</si>
  <si>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</si>
  <si>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</si>
  <si>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</si>
  <si>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</si>
  <si>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</si>
  <si>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</si>
  <si>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</si>
  <si>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</si>
  <si>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</si>
  <si>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</si>
  <si>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</si>
  <si>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</si>
  <si>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</si>
  <si>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</si>
  <si>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</si>
  <si>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</si>
  <si>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</si>
  <si>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</si>
  <si>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</si>
  <si>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</si>
  <si>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</si>
  <si>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</si>
  <si>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</si>
  <si>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</si>
  <si>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</si>
  <si>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</si>
  <si>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</si>
  <si>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</si>
  <si>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</si>
  <si>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</si>
  <si>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</si>
  <si>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</si>
  <si>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</si>
  <si>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</si>
  <si>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</si>
  <si>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</si>
  <si>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</si>
  <si>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</si>
  <si>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</si>
  <si>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</si>
  <si>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</si>
  <si>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</si>
  <si>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</si>
  <si>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</si>
  <si>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</si>
  <si>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</si>
  <si>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</si>
  <si>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</si>
  <si>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</si>
  <si>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</si>
  <si>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</si>
  <si>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</si>
  <si>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</si>
  <si>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</si>
  <si>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</si>
  <si>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</si>
  <si>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</si>
  <si>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</si>
  <si>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</si>
  <si>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</si>
  <si>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</si>
  <si>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</si>
  <si>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</si>
  <si>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</si>
  <si>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</si>
  <si>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</si>
  <si>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</si>
  <si>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</si>
  <si>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</si>
  <si>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</si>
  <si>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</si>
  <si>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</si>
  <si>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</si>
  <si>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</si>
  <si>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</si>
  <si>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</si>
  <si>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</si>
  <si>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</si>
  <si>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</si>
  <si>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</si>
  <si>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</si>
  <si>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</si>
  <si>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</si>
  <si>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</si>
  <si>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</si>
  <si>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</si>
  <si>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</si>
  <si>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</si>
  <si>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</si>
  <si>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</si>
  <si>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</si>
  <si>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</si>
  <si>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</si>
  <si>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</si>
  <si>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</si>
  <si>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</si>
  <si>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</si>
  <si>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</si>
  <si>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</si>
  <si>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</si>
  <si>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</si>
  <si>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</si>
  <si>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</si>
  <si>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</si>
  <si>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</si>
  <si>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</si>
  <si>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</si>
  <si>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</si>
  <si>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</si>
  <si>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</si>
  <si>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</si>
  <si>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</si>
  <si>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</si>
  <si>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</si>
  <si>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</si>
  <si>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</si>
  <si>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</si>
  <si>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</si>
  <si>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</si>
  <si>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</si>
  <si>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</si>
  <si>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</si>
  <si>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</si>
  <si>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</si>
  <si>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</si>
  <si>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</si>
  <si>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</si>
  <si>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</si>
  <si>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</si>
  <si>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</si>
  <si>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</si>
  <si>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</si>
  <si>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</si>
  <si>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</si>
  <si>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</si>
  <si>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</si>
  <si>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</si>
  <si>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</si>
  <si>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</si>
  <si>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</si>
  <si>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</si>
  <si>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</si>
  <si>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</si>
  <si>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</si>
  <si>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</si>
  <si>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</si>
  <si>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</si>
  <si>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</si>
  <si>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</si>
  <si>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</si>
  <si>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</si>
  <si>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</si>
  <si>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</si>
  <si>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</si>
  <si>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</si>
  <si>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</si>
  <si>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</si>
  <si>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</si>
  <si>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</si>
  <si>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</si>
  <si>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</si>
  <si>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</si>
  <si>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</si>
  <si>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</si>
  <si>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</si>
  <si>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</si>
  <si>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</si>
  <si>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</si>
  <si>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</si>
  <si>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</si>
  <si>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</si>
  <si>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</si>
  <si>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</si>
  <si>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</si>
  <si>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</si>
  <si>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</si>
  <si>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</si>
  <si>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</si>
  <si>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</si>
  <si>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</si>
  <si>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</si>
  <si>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</si>
  <si>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</si>
  <si>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</si>
  <si>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</si>
  <si>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</si>
  <si>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</si>
  <si>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</si>
  <si>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</si>
  <si>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</si>
  <si>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</si>
  <si>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</si>
  <si>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</si>
  <si>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</si>
  <si>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</si>
  <si>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</si>
  <si>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</si>
  <si>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</si>
  <si>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</si>
  <si>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</si>
  <si>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</si>
  <si>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</si>
  <si>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</si>
  <si>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</si>
  <si>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</si>
  <si>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</si>
  <si>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</si>
  <si>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</si>
  <si>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</si>
  <si>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</si>
  <si>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</si>
  <si>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</si>
  <si>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</si>
  <si>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</si>
  <si>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</si>
  <si>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</si>
  <si>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</si>
  <si>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</si>
  <si>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</si>
  <si>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</si>
  <si>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</si>
  <si>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</si>
  <si>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</si>
  <si>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</si>
  <si>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</si>
  <si>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</si>
  <si>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</si>
  <si>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</si>
  <si>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</si>
  <si>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</si>
  <si>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</si>
  <si>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</si>
  <si>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</si>
  <si>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</si>
  <si>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</si>
  <si>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</si>
  <si>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</si>
  <si>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</si>
  <si>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</si>
  <si>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</si>
  <si>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</si>
  <si>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</si>
  <si>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</si>
  <si>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</si>
  <si>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</si>
  <si>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</si>
  <si>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</si>
  <si>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</si>
  <si>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</si>
  <si>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</si>
  <si>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</si>
  <si>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</si>
  <si>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</si>
  <si>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</si>
  <si>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</si>
  <si>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</si>
  <si>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</si>
  <si>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</si>
  <si>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</si>
  <si>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</si>
  <si>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</si>
  <si>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</si>
  <si>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</si>
  <si>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</si>
  <si>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</si>
  <si>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</si>
  <si>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</si>
  <si>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</si>
  <si>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</si>
  <si>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</si>
  <si>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</si>
  <si>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</si>
  <si>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</si>
  <si>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</si>
  <si>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</si>
  <si>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</si>
  <si>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</si>
  <si>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</si>
  <si>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</si>
  <si>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</si>
  <si>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</si>
  <si>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</si>
  <si>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</si>
  <si>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</si>
  <si>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</si>
  <si>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</si>
  <si>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</si>
  <si>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</si>
  <si>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</si>
  <si>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</si>
  <si>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</si>
  <si>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</si>
  <si>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</si>
  <si>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</si>
  <si>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</si>
  <si>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</si>
  <si>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</si>
  <si>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</si>
  <si>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</si>
  <si>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</si>
  <si>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</si>
  <si>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</si>
  <si>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</si>
  <si>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</si>
  <si>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</si>
  <si>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</si>
  <si>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</si>
  <si>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</si>
  <si>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</si>
  <si>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</si>
  <si>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</si>
  <si>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</si>
  <si>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</si>
  <si>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</si>
  <si>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</si>
  <si>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</si>
  <si>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</si>
  <si>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</si>
  <si>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</si>
  <si>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</si>
  <si>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</si>
  <si>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</si>
  <si>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</si>
  <si>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</si>
  <si>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</si>
  <si>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</si>
  <si>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</si>
  <si>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</si>
  <si>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</si>
  <si>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</si>
  <si>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</si>
  <si>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</si>
  <si>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</si>
  <si>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</si>
  <si>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</si>
  <si>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</si>
  <si>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</si>
  <si>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</si>
  <si>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</si>
  <si>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</si>
  <si>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</si>
  <si>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</si>
  <si>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</si>
  <si>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</si>
  <si>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</si>
  <si>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</si>
  <si>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</si>
  <si>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</si>
  <si>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</si>
  <si>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</si>
  <si>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</si>
  <si>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</si>
  <si>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</si>
  <si>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</si>
  <si>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</si>
  <si>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</si>
  <si>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</si>
  <si>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</si>
  <si>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</si>
  <si>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</si>
  <si>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</si>
  <si>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</si>
  <si>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</si>
  <si>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</si>
  <si>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</si>
  <si>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</si>
  <si>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</si>
  <si>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</si>
  <si>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</si>
  <si>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</si>
  <si>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</si>
  <si>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</si>
  <si>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</si>
  <si>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</si>
  <si>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</si>
  <si>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</si>
  <si>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</si>
  <si>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</si>
  <si>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</si>
  <si>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</si>
  <si>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</si>
  <si>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</si>
  <si>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</si>
  <si>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</si>
  <si>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</si>
  <si>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</si>
  <si>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</si>
  <si>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</si>
  <si>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</si>
  <si>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</si>
  <si>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</si>
  <si>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</si>
  <si>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</si>
  <si>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</si>
  <si>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</si>
  <si>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</si>
  <si>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</si>
  <si>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</si>
  <si>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</si>
  <si>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</si>
  <si>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</si>
  <si>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</si>
  <si>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</si>
  <si>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</si>
  <si>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</si>
  <si>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</si>
  <si>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</si>
  <si>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</si>
  <si>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</si>
  <si>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</si>
  <si>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</si>
  <si>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</si>
  <si>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</si>
  <si>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</si>
  <si>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</si>
  <si>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</si>
  <si>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</si>
  <si>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</si>
  <si>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</si>
  <si>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</si>
  <si>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</si>
  <si>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</si>
  <si>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</si>
  <si>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</si>
  <si>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</si>
  <si>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</si>
  <si>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</si>
  <si>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</si>
  <si>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</si>
  <si>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</si>
  <si>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</si>
  <si>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</si>
  <si>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</si>
  <si>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</si>
  <si>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</si>
  <si>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</si>
  <si>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</si>
  <si>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</si>
  <si>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</si>
  <si>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</si>
  <si>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</si>
  <si>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</si>
  <si>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</si>
  <si>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</si>
  <si>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</si>
  <si>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</si>
  <si>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</si>
  <si>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</si>
  <si>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</si>
  <si>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</si>
  <si>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</si>
  <si>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</si>
  <si>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</si>
  <si>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</si>
  <si>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</si>
  <si>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</si>
  <si>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</si>
  <si>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</si>
  <si>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</si>
  <si>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</si>
  <si>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</si>
  <si>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</si>
  <si>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</si>
  <si>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</si>
  <si>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</si>
  <si>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</si>
  <si>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</si>
  <si>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</si>
  <si>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</si>
  <si>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</si>
  <si>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</si>
  <si>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</si>
  <si>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</si>
  <si>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</si>
  <si>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</si>
  <si>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</si>
  <si>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</si>
  <si>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</si>
  <si>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</si>
  <si>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</si>
  <si>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</si>
  <si>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</si>
  <si>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</si>
  <si>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</si>
  <si>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</si>
  <si>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</si>
  <si>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</si>
  <si>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</si>
  <si>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</si>
  <si>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</si>
  <si>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</si>
  <si>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</si>
  <si>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</si>
  <si>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</si>
  <si>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</si>
  <si>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</si>
  <si>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</si>
  <si>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</si>
  <si>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</si>
  <si>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</si>
  <si>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</si>
  <si>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</si>
  <si>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</si>
  <si>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</si>
  <si>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</si>
  <si>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</si>
  <si>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</si>
  <si>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</si>
  <si>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</si>
  <si>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</si>
  <si>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</si>
  <si>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</si>
  <si>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</si>
  <si>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</si>
  <si>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</si>
  <si>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</si>
  <si>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</si>
  <si>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</si>
  <si>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</si>
  <si>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</si>
  <si>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</si>
  <si>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</si>
  <si>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</si>
  <si>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</si>
  <si>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</si>
  <si>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</si>
  <si>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</si>
  <si>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</si>
  <si>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</si>
  <si>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</si>
  <si>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</si>
  <si>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</si>
  <si>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</si>
  <si>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</si>
  <si>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</si>
  <si>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</si>
  <si>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</si>
  <si>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</si>
  <si>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</si>
  <si>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</si>
  <si>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</si>
  <si>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</si>
  <si>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</si>
  <si>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</si>
  <si>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</si>
  <si>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</si>
  <si>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</si>
  <si>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</si>
  <si>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</si>
  <si>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</si>
  <si>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</si>
  <si>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</si>
  <si>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</si>
  <si>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</si>
  <si>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</si>
  <si>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</si>
  <si>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</si>
  <si>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</si>
  <si>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</si>
  <si>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</si>
  <si>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</si>
  <si>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</si>
  <si>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</si>
  <si>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</si>
  <si>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</si>
  <si>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</si>
  <si>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</si>
  <si>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</si>
  <si>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</si>
  <si>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</si>
  <si>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</si>
  <si>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</si>
  <si>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</si>
  <si>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</si>
  <si>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</si>
  <si>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</si>
  <si>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</si>
  <si>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</si>
  <si>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</si>
  <si>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</si>
  <si>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</si>
  <si>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</si>
  <si>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</si>
  <si>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</si>
  <si>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</si>
  <si>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</si>
  <si>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</si>
  <si>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</si>
  <si>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</si>
  <si>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</si>
  <si>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</si>
  <si>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</si>
  <si>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</si>
  <si>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</si>
  <si>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</si>
  <si>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</si>
  <si>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</si>
  <si>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</si>
  <si>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</si>
  <si>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</si>
  <si>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</si>
  <si>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</si>
  <si>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</si>
  <si>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</si>
  <si>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</si>
  <si>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</si>
  <si>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</si>
  <si>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</si>
  <si>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</si>
  <si>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</si>
  <si>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</si>
  <si>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</si>
  <si>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</si>
  <si>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</si>
  <si>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</si>
  <si>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</si>
  <si>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</si>
  <si>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</si>
  <si>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</si>
  <si>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</si>
  <si>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</si>
  <si>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</si>
  <si>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</si>
  <si>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</si>
  <si>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</si>
  <si>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</si>
  <si>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</si>
  <si>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</si>
  <si>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</si>
  <si>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</si>
  <si>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</si>
  <si>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</si>
  <si>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</si>
  <si>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</si>
  <si>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</si>
  <si>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</si>
  <si>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</si>
  <si>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</si>
  <si>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</si>
  <si>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</si>
  <si>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</si>
  <si>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</si>
  <si>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</si>
  <si>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</si>
  <si>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</si>
  <si>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</si>
  <si>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</si>
  <si>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</si>
  <si>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</si>
  <si>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</si>
  <si>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</si>
  <si>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</si>
  <si>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</si>
  <si>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</si>
  <si>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</si>
  <si>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</si>
  <si>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</si>
  <si>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</si>
  <si>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</si>
  <si>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</si>
  <si>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</si>
  <si>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</si>
  <si>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</si>
  <si>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</si>
  <si>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</si>
  <si>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</si>
  <si>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</si>
  <si>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</si>
  <si>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</si>
  <si>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</si>
  <si>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</si>
  <si>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</si>
  <si>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</si>
  <si>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</si>
  <si>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</si>
  <si>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</si>
  <si>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</si>
  <si>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</si>
  <si>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</si>
  <si>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</si>
  <si>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</si>
  <si>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</si>
  <si>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</si>
  <si>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</si>
  <si>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</si>
  <si>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</si>
  <si>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</si>
  <si>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</si>
  <si>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</si>
  <si>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</si>
  <si>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</si>
  <si>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</si>
  <si>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</si>
  <si>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</si>
  <si>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</si>
  <si>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</si>
  <si>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</si>
  <si>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</si>
  <si>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</si>
  <si>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</si>
  <si>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</si>
  <si>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</si>
  <si>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</si>
  <si>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</si>
  <si>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</si>
  <si>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</si>
  <si>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</si>
  <si>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</si>
  <si>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</si>
  <si>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</si>
  <si>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</si>
  <si>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</si>
  <si>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</si>
  <si>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</si>
  <si>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</si>
  <si>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</si>
  <si>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</si>
  <si>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</si>
  <si>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</si>
  <si>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</si>
  <si>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</si>
  <si>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</si>
  <si>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</si>
  <si>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</si>
  <si>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</si>
  <si>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</si>
  <si>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</si>
  <si>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</si>
  <si>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</si>
  <si>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</si>
  <si>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</si>
  <si>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</si>
  <si>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</si>
  <si>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</si>
  <si>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</si>
  <si>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</si>
  <si>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</si>
  <si>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</si>
  <si>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</si>
  <si>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</si>
  <si>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</si>
  <si>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</si>
  <si>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</si>
  <si>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</si>
  <si>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</si>
  <si>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</si>
  <si>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</si>
  <si>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</si>
  <si>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</si>
  <si>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</si>
  <si>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</si>
  <si>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</si>
  <si>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</si>
  <si>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</si>
  <si>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</si>
  <si>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</si>
  <si>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</si>
  <si>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</si>
  <si>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</si>
  <si>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</si>
  <si>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</si>
  <si>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</si>
  <si>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</si>
  <si>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</si>
  <si>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</si>
  <si>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</si>
  <si>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</si>
  <si>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</si>
  <si>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</si>
  <si>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</si>
  <si>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</si>
  <si>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</si>
  <si>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</si>
  <si>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</si>
  <si>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</si>
  <si>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</si>
  <si>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</si>
  <si>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</si>
  <si>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</si>
  <si>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</si>
  <si>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</si>
  <si>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</si>
  <si>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</si>
  <si>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</si>
  <si>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</si>
  <si>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</si>
  <si>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</si>
  <si>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</si>
  <si>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</si>
  <si>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</si>
  <si>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</si>
  <si>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</si>
  <si>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</si>
  <si>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</si>
  <si>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</si>
  <si>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</si>
  <si>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</si>
  <si>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</si>
  <si>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</si>
  <si>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</si>
  <si>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</si>
  <si>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</si>
  <si>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</si>
  <si>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</si>
  <si>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</si>
  <si>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</si>
  <si>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</si>
  <si>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</si>
  <si>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</si>
  <si>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</si>
  <si>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</si>
  <si>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</si>
  <si>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</si>
  <si>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</si>
  <si>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</si>
  <si>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</si>
  <si>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</si>
  <si>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</si>
  <si>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</si>
  <si>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</si>
  <si>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</si>
  <si>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</si>
  <si>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</si>
  <si>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</si>
  <si>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</si>
  <si>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</si>
  <si>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</si>
  <si>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</si>
  <si>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</si>
  <si>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</si>
  <si>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</si>
  <si>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</si>
  <si>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</si>
  <si>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</si>
  <si>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</si>
  <si>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</si>
  <si>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</si>
  <si>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</si>
  <si>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</si>
  <si>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</si>
  <si>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</si>
  <si>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</si>
  <si>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</si>
  <si>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</si>
  <si>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</si>
  <si>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</si>
  <si>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</si>
  <si>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</si>
  <si>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</si>
  <si>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</si>
  <si>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</si>
  <si>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</si>
  <si>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</si>
  <si>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</si>
  <si>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</si>
  <si>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</si>
  <si>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</si>
  <si>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</si>
  <si>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</si>
  <si>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</si>
  <si>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</si>
  <si>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</si>
  <si>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</si>
  <si>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</si>
  <si>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</si>
  <si>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</si>
  <si>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</si>
  <si>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</si>
  <si>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</si>
  <si>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</si>
  <si>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</si>
  <si>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</si>
  <si>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</si>
  <si>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</si>
  <si>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</si>
  <si>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</si>
  <si>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</si>
  <si>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</si>
  <si>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</si>
  <si>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</si>
  <si>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</si>
  <si>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</si>
  <si>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</si>
  <si>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</si>
  <si>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</si>
  <si>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</si>
  <si>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</si>
  <si>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</si>
  <si>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</si>
  <si>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</si>
  <si>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</si>
  <si>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</si>
  <si>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</si>
  <si>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</si>
  <si>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</si>
  <si>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</si>
  <si>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</si>
  <si>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</si>
  <si>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</si>
  <si>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</si>
  <si>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</si>
  <si>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</si>
  <si>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</si>
  <si>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</si>
  <si>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</si>
  <si>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</si>
  <si>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</si>
  <si>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</si>
  <si>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</si>
  <si>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</si>
  <si>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</si>
  <si>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</si>
  <si>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</si>
  <si>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</si>
  <si>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</si>
  <si>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</si>
  <si>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</si>
  <si>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</si>
  <si>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</si>
  <si>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</si>
  <si>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</si>
  <si>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</si>
  <si>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</si>
  <si>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</si>
  <si>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</si>
  <si>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</si>
  <si>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</si>
  <si>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</si>
  <si>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</si>
  <si>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</si>
  <si>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</si>
  <si>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</si>
  <si>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</si>
  <si>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</si>
  <si>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</si>
  <si>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</si>
  <si>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</si>
  <si>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</si>
  <si>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</si>
  <si>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</si>
  <si>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</si>
  <si>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</si>
  <si>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</si>
  <si>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</si>
  <si>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</si>
  <si>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</si>
  <si>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</si>
  <si>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</si>
  <si>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</si>
  <si>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</si>
  <si>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</si>
  <si>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</si>
  <si>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</si>
  <si>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</si>
  <si>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</si>
  <si>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</si>
  <si>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</si>
  <si>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</si>
  <si>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</si>
  <si>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</si>
  <si>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</si>
  <si>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</si>
  <si>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</si>
  <si>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</si>
  <si>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</si>
  <si>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</si>
  <si>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</si>
  <si>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</si>
  <si>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</si>
  <si>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</si>
  <si>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</si>
  <si>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</si>
  <si>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</si>
  <si>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</si>
  <si>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</si>
  <si>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</si>
  <si>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</si>
  <si>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</si>
  <si>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</si>
  <si>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</si>
  <si>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</si>
  <si>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</si>
  <si>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</si>
  <si>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</si>
  <si>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</si>
  <si>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</si>
  <si>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</si>
  <si>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</si>
  <si>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</si>
  <si>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</si>
  <si>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</si>
  <si>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</si>
  <si>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</si>
  <si>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</si>
  <si>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</si>
  <si>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</si>
  <si>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</si>
  <si>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</si>
  <si>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</si>
  <si>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</si>
  <si>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</si>
  <si>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</si>
  <si>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</si>
  <si>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</si>
  <si>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</si>
  <si>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</si>
  <si>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</si>
  <si>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</si>
  <si>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</si>
  <si>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</si>
  <si>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</si>
  <si>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</si>
  <si>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</si>
  <si>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</si>
  <si>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</si>
  <si>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</si>
  <si>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</si>
  <si>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</si>
  <si>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</si>
  <si>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</si>
  <si>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</si>
  <si>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</si>
  <si>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</si>
  <si>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</si>
  <si>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</si>
  <si>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</si>
  <si>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</si>
  <si>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</si>
  <si>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</si>
  <si>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</si>
  <si>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</si>
  <si>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</si>
  <si>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</si>
  <si>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</si>
  <si>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</si>
  <si>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</si>
  <si>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</si>
  <si>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</si>
  <si>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</si>
  <si>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</si>
  <si>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</si>
  <si>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</si>
  <si>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</si>
  <si>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</si>
  <si>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</si>
  <si>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</si>
  <si>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</si>
  <si>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</si>
  <si>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</si>
  <si>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</si>
  <si>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</si>
  <si>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</si>
  <si>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</si>
  <si>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</si>
  <si>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</si>
  <si>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</si>
  <si>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</si>
  <si>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</si>
  <si>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</si>
  <si>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</si>
  <si>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</si>
  <si>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</si>
  <si>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</si>
  <si>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</si>
  <si>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</si>
  <si>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</si>
  <si>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</si>
  <si>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</si>
  <si>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</si>
  <si>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</si>
  <si>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</si>
  <si>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</si>
  <si>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</si>
  <si>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</si>
  <si>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</si>
  <si>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</si>
  <si>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</si>
  <si>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</si>
  <si>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</si>
  <si>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</si>
  <si>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</si>
  <si>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</si>
  <si>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</si>
  <si>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</si>
  <si>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</si>
  <si>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</si>
  <si>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</si>
  <si>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</si>
  <si>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</si>
  <si>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</si>
  <si>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</si>
  <si>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</si>
  <si>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</si>
  <si>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</si>
  <si>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</si>
  <si>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</si>
  <si>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</si>
  <si>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</si>
  <si>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</si>
  <si>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</si>
  <si>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</si>
  <si>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</si>
  <si>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</si>
  <si>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</si>
  <si>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</si>
  <si>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</si>
  <si>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</si>
  <si>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</si>
  <si>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</si>
  <si>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</si>
  <si>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</si>
  <si>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</si>
  <si>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</si>
  <si>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</si>
  <si>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</si>
  <si>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</si>
  <si>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</si>
  <si>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</si>
  <si>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</si>
  <si>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</si>
  <si>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</si>
  <si>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</si>
  <si>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</si>
  <si>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</si>
  <si>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</si>
  <si>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</si>
  <si>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</si>
  <si>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</si>
  <si>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</si>
  <si>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</si>
  <si>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</si>
  <si>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</si>
  <si>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</si>
  <si>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</si>
  <si>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</si>
  <si>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</si>
  <si>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</si>
  <si>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</si>
  <si>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</si>
  <si>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</si>
  <si>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</si>
  <si>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</si>
  <si>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</si>
  <si>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</si>
  <si>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</si>
  <si>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</si>
  <si>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</si>
  <si>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</si>
  <si>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</si>
  <si>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</si>
  <si>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</si>
  <si>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</si>
  <si>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</si>
  <si>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</si>
  <si>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</si>
  <si>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</si>
  <si>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</si>
  <si>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</si>
  <si>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</si>
  <si>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</si>
  <si>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</si>
  <si>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</si>
  <si>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</si>
  <si>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</si>
  <si>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</si>
  <si>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</si>
  <si>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</si>
  <si>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</si>
  <si>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</si>
  <si>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</si>
  <si>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</si>
  <si>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</si>
  <si>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</si>
  <si>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</si>
  <si>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</si>
  <si>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</si>
  <si>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</si>
  <si>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</si>
  <si>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</si>
  <si>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</si>
  <si>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</si>
  <si>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</si>
  <si>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</si>
  <si>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</si>
  <si>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</si>
  <si>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</si>
  <si>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</si>
  <si>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</si>
  <si>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</si>
  <si>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</si>
  <si>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</si>
  <si>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</si>
  <si>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</si>
  <si>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</si>
  <si>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</si>
  <si>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</si>
  <si>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</si>
  <si>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</si>
  <si>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</si>
  <si>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</si>
  <si>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</si>
  <si>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</si>
  <si>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</si>
  <si>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</si>
  <si>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</si>
  <si>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</si>
  <si>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</si>
  <si>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</si>
  <si>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</si>
  <si>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</si>
  <si>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</si>
  <si>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</si>
  <si>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</si>
  <si>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</si>
  <si>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</si>
  <si>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</si>
  <si>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</si>
  <si>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</si>
  <si>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</si>
  <si>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</si>
  <si>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</si>
  <si>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</si>
  <si>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</si>
  <si>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</si>
  <si>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</si>
  <si>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</si>
  <si>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</si>
  <si>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</si>
  <si>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</si>
  <si>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</si>
  <si>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</si>
  <si>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</si>
  <si>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</si>
  <si>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</si>
  <si>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</si>
  <si>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</si>
  <si>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</si>
  <si>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</si>
  <si>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</si>
  <si>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</si>
  <si>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</si>
  <si>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</si>
  <si>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</si>
  <si>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</si>
  <si>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</si>
  <si>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</si>
  <si>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</si>
  <si>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</si>
  <si>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</si>
  <si>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</si>
  <si>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</si>
  <si>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</si>
  <si>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</si>
  <si>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</si>
  <si>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</si>
  <si>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</si>
  <si>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</si>
  <si>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</si>
  <si>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</si>
  <si>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</si>
  <si>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</si>
  <si>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</si>
  <si>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</si>
  <si>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</si>
  <si>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</si>
  <si>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</si>
  <si>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</si>
  <si>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</si>
  <si>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</si>
  <si>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</si>
  <si>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</si>
  <si>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</si>
  <si>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</si>
  <si>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</si>
  <si>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</si>
  <si>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</si>
  <si>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</si>
  <si>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</si>
  <si>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</si>
  <si>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</si>
  <si>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</si>
  <si>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</si>
  <si>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</si>
  <si>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</si>
  <si>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</si>
  <si>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</si>
  <si>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</si>
  <si>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</si>
  <si>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</si>
  <si>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</si>
  <si>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</si>
  <si>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</si>
  <si>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</si>
  <si>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</si>
  <si>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</si>
  <si>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</si>
  <si>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</si>
  <si>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</si>
  <si>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</si>
  <si>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</si>
  <si>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</si>
  <si>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</si>
  <si>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</si>
  <si>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</si>
  <si>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</si>
  <si>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</si>
  <si>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</si>
  <si>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</si>
  <si>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</si>
  <si>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</si>
  <si>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</si>
  <si>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</si>
  <si>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</si>
  <si>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</si>
  <si>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</si>
  <si>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</si>
  <si>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</si>
  <si>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</si>
  <si>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</si>
  <si>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</si>
  <si>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</si>
  <si>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</si>
  <si>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</si>
  <si>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</si>
  <si>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</si>
  <si>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</si>
  <si>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</si>
  <si>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</si>
  <si>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</si>
  <si>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</si>
  <si>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</si>
  <si>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</si>
  <si>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</si>
  <si>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</si>
  <si>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</si>
  <si>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</si>
  <si>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</si>
  <si>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</si>
  <si>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</si>
  <si>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</si>
  <si>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</si>
  <si>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</si>
  <si>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</si>
  <si>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</si>
  <si>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</si>
  <si>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</si>
  <si>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</si>
  <si>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</si>
  <si>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</si>
  <si>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</si>
  <si>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</si>
  <si>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</si>
  <si>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</si>
  <si>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</si>
  <si>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</si>
  <si>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</si>
  <si>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</si>
  <si>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</si>
  <si>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</si>
  <si>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</si>
  <si>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</si>
  <si>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</si>
  <si>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</si>
  <si>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</si>
  <si>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</si>
  <si>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</si>
  <si>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</si>
  <si>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</si>
  <si>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</si>
  <si>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</si>
  <si>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</si>
  <si>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</si>
  <si>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</si>
  <si>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</si>
  <si>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</si>
  <si>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</si>
  <si>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</si>
  <si>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</si>
  <si>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</si>
  <si>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</si>
  <si>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</si>
  <si>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</si>
  <si>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</si>
  <si>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</si>
  <si>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</si>
  <si>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</si>
  <si>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</si>
  <si>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</si>
  <si>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</si>
  <si>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</si>
  <si>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</si>
  <si>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</si>
  <si>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</si>
  <si>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</si>
  <si>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</si>
  <si>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</si>
  <si>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</si>
  <si>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</si>
  <si>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</si>
  <si>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</si>
  <si>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</si>
  <si>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</si>
  <si>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</si>
  <si>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</si>
  <si>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</si>
  <si>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</si>
  <si>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</si>
  <si>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</si>
  <si>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</si>
  <si>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</si>
  <si>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</si>
  <si>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</si>
  <si>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</si>
  <si>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</si>
  <si>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</si>
  <si>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</si>
  <si>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</si>
  <si>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</si>
  <si>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</si>
  <si>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</si>
  <si>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</si>
  <si>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</si>
  <si>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</si>
  <si>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</si>
  <si>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</si>
  <si>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</si>
  <si>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</si>
  <si>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</si>
  <si>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</si>
  <si>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</si>
  <si>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</si>
  <si>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</si>
  <si>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</si>
  <si>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</si>
  <si>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</si>
  <si>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</si>
  <si>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</si>
  <si>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</si>
  <si>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</si>
  <si>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</si>
  <si>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</si>
  <si>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</si>
  <si>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</si>
  <si>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</si>
  <si>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</si>
  <si>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</si>
  <si>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</si>
  <si>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</si>
  <si>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</si>
  <si>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</si>
  <si>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</si>
  <si>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</si>
  <si>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</si>
  <si>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</si>
  <si>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</si>
  <si>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</si>
  <si>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</si>
  <si>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</si>
  <si>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</si>
  <si>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</si>
  <si>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</si>
  <si>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</si>
  <si>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</si>
  <si>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</si>
  <si>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</si>
  <si>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</si>
  <si>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</si>
  <si>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</si>
  <si>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</si>
  <si>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</si>
  <si>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</si>
  <si>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</si>
  <si>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</si>
  <si>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</si>
  <si>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</si>
  <si>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</si>
  <si>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</si>
  <si>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</si>
  <si>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</si>
  <si>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</si>
  <si>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</si>
  <si>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</si>
  <si>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</si>
  <si>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</si>
  <si>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</si>
  <si>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</si>
  <si>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</si>
  <si>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</si>
  <si>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</si>
  <si>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</si>
  <si>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</si>
  <si>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</si>
  <si>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</si>
  <si>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</si>
  <si>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</si>
  <si>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</si>
  <si>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</si>
  <si>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</si>
  <si>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</si>
  <si>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</si>
  <si>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</si>
  <si>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</si>
  <si>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</si>
  <si>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</si>
  <si>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</si>
  <si>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</si>
  <si>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</si>
  <si>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</si>
  <si>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</si>
  <si>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</si>
  <si>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</si>
  <si>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</si>
  <si>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</si>
  <si>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</si>
  <si>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</si>
  <si>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</si>
  <si>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</si>
  <si>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</si>
  <si>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</si>
  <si>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</si>
  <si>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</si>
  <si>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</si>
  <si>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</si>
  <si>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</si>
  <si>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</si>
  <si>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</si>
  <si>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</si>
  <si>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</si>
  <si>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</si>
  <si>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</si>
  <si>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</si>
  <si>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</si>
  <si>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</si>
  <si>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</si>
  <si>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</si>
  <si>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</si>
  <si>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</si>
  <si>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</si>
  <si>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</si>
  <si>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</si>
  <si>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</si>
  <si>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</si>
  <si>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</si>
  <si>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</si>
  <si>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</si>
  <si>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</si>
  <si>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</si>
  <si>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</si>
  <si>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</si>
  <si>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</si>
  <si>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</si>
  <si>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</si>
  <si>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</si>
  <si>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</si>
  <si>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</si>
  <si>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</si>
  <si>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</si>
  <si>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</si>
  <si>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</si>
  <si>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</si>
  <si>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</si>
  <si>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</si>
  <si>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</si>
  <si>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</si>
  <si>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</si>
  <si>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</si>
  <si>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</si>
  <si>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</si>
  <si>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</si>
  <si>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</si>
  <si>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</si>
  <si>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</si>
  <si>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</si>
  <si>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</si>
  <si>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</si>
  <si>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</si>
  <si>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</si>
  <si>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</si>
  <si>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</si>
  <si>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</si>
  <si>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</si>
  <si>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</si>
  <si>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</si>
  <si>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</si>
  <si>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</si>
  <si>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</si>
  <si>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</si>
  <si>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</si>
  <si>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</si>
  <si>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</si>
  <si>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</si>
  <si>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</si>
  <si>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</si>
  <si>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</si>
  <si>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</si>
  <si>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</si>
  <si>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</si>
  <si>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</si>
  <si>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</si>
  <si>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</si>
  <si>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</si>
  <si>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</si>
  <si>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</si>
  <si>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</si>
  <si>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</si>
  <si>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</si>
  <si>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</si>
  <si>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</si>
  <si>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</si>
  <si>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</si>
  <si>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</si>
  <si>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</si>
  <si>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</si>
  <si>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</si>
  <si>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</si>
  <si>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</si>
  <si>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</si>
  <si>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</si>
  <si>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</si>
  <si>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</si>
  <si>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</si>
  <si>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</si>
  <si>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</si>
  <si>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</si>
  <si>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</si>
  <si>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</si>
  <si>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</si>
  <si>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</si>
  <si>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</si>
  <si>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</si>
  <si>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</si>
  <si>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</si>
  <si>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</si>
  <si>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</si>
  <si>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</si>
  <si>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</si>
  <si>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</si>
  <si>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</si>
  <si>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</si>
  <si>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</si>
  <si>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</si>
  <si>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</si>
  <si>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</si>
  <si>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</si>
  <si>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</si>
  <si>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</si>
  <si>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</si>
  <si>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</si>
  <si>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</si>
  <si>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</si>
  <si>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</si>
  <si>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</si>
  <si>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</si>
  <si>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</si>
  <si>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</si>
  <si>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</si>
  <si>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</si>
  <si>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</si>
  <si>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</si>
  <si>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</si>
  <si>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</si>
  <si>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</si>
  <si>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</si>
  <si>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</si>
  <si>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</si>
  <si>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</si>
  <si>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</si>
  <si>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</si>
  <si>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</si>
  <si>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</si>
  <si>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</si>
  <si>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</si>
  <si>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</si>
  <si>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</si>
  <si>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</si>
  <si>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</si>
  <si>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</si>
  <si>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</si>
  <si>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</si>
  <si>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</si>
  <si>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</si>
  <si>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</si>
  <si>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</si>
  <si>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</si>
  <si>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</si>
  <si>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</si>
  <si>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</si>
  <si>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</si>
  <si>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</si>
  <si>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</si>
  <si>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</si>
  <si>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</si>
  <si>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</si>
  <si>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</si>
  <si>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</si>
  <si>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</si>
  <si>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</si>
  <si>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</si>
  <si>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</si>
  <si>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</si>
  <si>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</si>
  <si>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</si>
  <si>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</si>
  <si>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</si>
  <si>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</si>
  <si>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</si>
  <si>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</si>
  <si>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</si>
  <si>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</si>
  <si>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</si>
  <si>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</si>
  <si>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</si>
  <si>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</si>
  <si>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</si>
  <si>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</si>
  <si>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</si>
  <si>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</si>
  <si>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</si>
  <si>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</si>
  <si>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</si>
  <si>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</si>
  <si>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</si>
  <si>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</si>
  <si>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</si>
  <si>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</si>
  <si>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</si>
  <si>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</si>
  <si>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</si>
  <si>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</si>
  <si>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</si>
  <si>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</si>
  <si>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</si>
  <si>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</si>
  <si>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</si>
  <si>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</si>
  <si>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</si>
  <si>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</si>
  <si>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</si>
  <si>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</si>
  <si>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</si>
  <si>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</si>
  <si>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</si>
  <si>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</si>
  <si>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</si>
  <si>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</si>
  <si>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</si>
  <si>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</si>
  <si>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</si>
  <si>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</si>
  <si>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</si>
  <si>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</si>
  <si>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</si>
  <si>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</si>
  <si>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</si>
  <si>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</si>
  <si>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</si>
  <si>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</si>
  <si>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</si>
  <si>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</si>
  <si>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</si>
  <si>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</si>
  <si>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</si>
  <si>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</si>
  <si>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</si>
  <si>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</si>
  <si>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</si>
  <si>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</si>
  <si>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</si>
  <si>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</si>
  <si>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</si>
  <si>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</si>
  <si>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</si>
  <si>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</si>
  <si>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</si>
  <si>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</si>
  <si>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</si>
  <si>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</si>
  <si>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</si>
  <si>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</si>
  <si>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</si>
  <si>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</si>
  <si>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</si>
  <si>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</si>
  <si>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</si>
  <si>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</si>
  <si>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</si>
  <si>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</si>
  <si>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</si>
  <si>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</si>
  <si>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</si>
  <si>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</si>
  <si>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</si>
  <si>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</si>
  <si>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</si>
  <si>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</si>
  <si>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</si>
  <si>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</si>
  <si>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</si>
  <si>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</si>
  <si>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</si>
  <si>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</si>
  <si>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</si>
  <si>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</si>
  <si>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</si>
  <si>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</si>
  <si>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</si>
  <si>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</si>
  <si>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</si>
  <si>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</si>
  <si>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</si>
  <si>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</si>
  <si>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</si>
  <si>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</si>
  <si>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</si>
  <si>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</si>
  <si>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</si>
  <si>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</si>
  <si>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</si>
  <si>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</si>
  <si>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</si>
  <si>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</si>
  <si>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</si>
  <si>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</si>
  <si>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</si>
  <si>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</si>
  <si>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</si>
  <si>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</si>
  <si>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</si>
  <si>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</si>
  <si>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</si>
  <si>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</si>
  <si>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</si>
  <si>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</si>
  <si>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</si>
  <si>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</si>
  <si>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</si>
  <si>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</si>
  <si>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</si>
  <si>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</si>
  <si>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</si>
  <si>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</si>
  <si>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</si>
  <si>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</si>
  <si>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</si>
  <si>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</si>
  <si>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</si>
  <si>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</si>
  <si>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</si>
  <si>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</si>
  <si>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</si>
  <si>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</si>
  <si>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</si>
  <si>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</si>
  <si>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</si>
  <si>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</si>
  <si>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</si>
  <si>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</si>
  <si>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</si>
  <si>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</si>
  <si>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</si>
  <si>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</si>
  <si>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</si>
  <si>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</si>
  <si>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</si>
  <si>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</si>
  <si>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</si>
  <si>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</si>
  <si>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</si>
  <si>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</si>
  <si>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</si>
  <si>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</si>
  <si>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</si>
  <si>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</si>
  <si>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</si>
  <si>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</si>
  <si>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</si>
  <si>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</si>
  <si>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</si>
  <si>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</si>
  <si>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</si>
  <si>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</si>
  <si>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</si>
  <si>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</si>
  <si>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</si>
  <si>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</si>
  <si>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</si>
  <si>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</si>
  <si>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</si>
  <si>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</si>
  <si>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</si>
  <si>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</si>
  <si>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</si>
  <si>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</si>
  <si>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</si>
  <si>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</si>
  <si>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</si>
  <si>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</si>
  <si>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</si>
  <si>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</si>
  <si>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</si>
  <si>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</si>
  <si>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</si>
  <si>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</si>
  <si>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</si>
  <si>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</si>
  <si>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</si>
  <si>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</si>
  <si>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</si>
  <si>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</si>
  <si>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</si>
  <si>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</si>
  <si>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</si>
  <si>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</si>
  <si>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</si>
  <si>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</si>
  <si>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</si>
  <si>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</si>
  <si>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</si>
  <si>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</si>
  <si>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</si>
  <si>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</si>
  <si>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</si>
  <si>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</si>
  <si>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</si>
  <si>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</si>
  <si>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</si>
  <si>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</si>
  <si>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</si>
  <si>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</si>
  <si>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</si>
  <si>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</si>
  <si>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</si>
  <si>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</si>
  <si>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</si>
  <si>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</si>
  <si>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</si>
  <si>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</si>
  <si>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</si>
  <si>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</si>
  <si>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</si>
  <si>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</si>
  <si>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</si>
  <si>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</si>
  <si>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</si>
  <si>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</si>
  <si>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</si>
  <si>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</si>
  <si>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</si>
  <si>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</si>
  <si>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</si>
  <si>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</si>
  <si>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</si>
  <si>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</si>
  <si>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</si>
  <si>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</si>
  <si>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</si>
  <si>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</si>
  <si>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</si>
  <si>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</si>
  <si>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</si>
  <si>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</si>
  <si>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</si>
  <si>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</si>
  <si>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</si>
  <si>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</si>
  <si>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</si>
  <si>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</si>
  <si>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</si>
  <si>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</si>
  <si>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</si>
  <si>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</si>
  <si>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</si>
  <si>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</si>
  <si>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</si>
  <si>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</si>
  <si>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</si>
  <si>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</si>
  <si>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</si>
  <si>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</si>
  <si>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</si>
  <si>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</si>
  <si>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</si>
  <si>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</si>
  <si>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</si>
  <si>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</si>
  <si>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</si>
  <si>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</si>
  <si>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</si>
  <si>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</si>
  <si>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</si>
  <si>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</si>
  <si>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</si>
  <si>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</si>
  <si>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</si>
  <si>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</si>
  <si>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</si>
  <si>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</si>
  <si>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</si>
  <si>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</si>
  <si>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</si>
  <si>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</si>
  <si>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</si>
  <si>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</si>
  <si>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</si>
  <si>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</si>
  <si>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</si>
  <si>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</si>
  <si>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</si>
  <si>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</si>
  <si>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</si>
  <si>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</si>
  <si>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</si>
  <si>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</si>
  <si>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</si>
  <si>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</si>
  <si>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</si>
  <si>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</si>
  <si>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</si>
  <si>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</si>
  <si>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</si>
  <si>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</si>
  <si>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</si>
  <si>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</si>
  <si>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</si>
  <si>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</si>
  <si>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</si>
  <si>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</si>
  <si>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</si>
  <si>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</si>
  <si>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</si>
  <si>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</si>
  <si>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</si>
  <si>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</si>
  <si>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</si>
  <si>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</si>
  <si>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</si>
  <si>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</si>
  <si>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</si>
  <si>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</si>
  <si>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</si>
  <si>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</si>
  <si>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</si>
  <si>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</si>
  <si>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</si>
  <si>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</si>
  <si>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</si>
  <si>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</si>
  <si>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</si>
  <si>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</si>
  <si>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</si>
  <si>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</si>
  <si>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</si>
  <si>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</si>
  <si>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</si>
  <si>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</si>
  <si>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</si>
  <si>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</si>
  <si>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</si>
  <si>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</si>
  <si>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</si>
  <si>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</si>
  <si>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</si>
  <si>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</si>
  <si>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</si>
  <si>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</si>
  <si>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</si>
  <si>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</si>
  <si>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</si>
  <si>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</si>
  <si>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</si>
  <si>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</si>
  <si>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</si>
  <si>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</si>
  <si>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</si>
  <si>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</si>
  <si>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</si>
  <si>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</si>
  <si>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</si>
  <si>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</si>
  <si>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</si>
  <si>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</si>
  <si>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</si>
  <si>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</si>
  <si>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</si>
  <si>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</si>
  <si>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</si>
  <si>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</si>
  <si>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</si>
  <si>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</si>
  <si>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</si>
  <si>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</si>
  <si>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</si>
  <si>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</si>
  <si>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</si>
  <si>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</si>
  <si>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</si>
  <si>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</si>
  <si>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</si>
  <si>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</si>
  <si>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</si>
  <si>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</si>
  <si>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</si>
  <si>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</si>
  <si>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</si>
  <si>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</si>
  <si>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</si>
  <si>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</si>
  <si>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</si>
  <si>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</si>
  <si>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</si>
  <si>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</si>
  <si>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</si>
  <si>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</si>
  <si>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</si>
  <si>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</si>
  <si>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</si>
  <si>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</si>
  <si>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</si>
  <si>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</si>
  <si>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</si>
  <si>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</si>
  <si>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</si>
  <si>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</si>
  <si>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</si>
  <si>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</si>
  <si>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</si>
  <si>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</si>
  <si>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</si>
  <si>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</si>
  <si>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</si>
  <si>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</si>
  <si>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</si>
  <si>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</si>
  <si>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</si>
  <si>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</si>
  <si>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</si>
  <si>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</si>
  <si>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</si>
  <si>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</si>
  <si>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</si>
  <si>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</si>
  <si>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</si>
  <si>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</si>
  <si>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</si>
  <si>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</si>
  <si>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</si>
  <si>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</si>
  <si>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</si>
  <si>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</si>
  <si>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</si>
  <si>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</si>
  <si>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</si>
  <si>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</si>
  <si>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</si>
  <si>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</si>
  <si>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</si>
  <si>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</si>
  <si>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</si>
  <si>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</si>
  <si>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</si>
  <si>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</si>
  <si>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</si>
  <si>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</si>
  <si>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</si>
  <si>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</si>
  <si>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</si>
  <si>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</si>
  <si>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</si>
  <si>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</si>
  <si>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</si>
  <si>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</si>
  <si>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</si>
  <si>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</si>
  <si>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</si>
  <si>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</si>
  <si>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</si>
  <si>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</si>
  <si>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</si>
  <si>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</si>
  <si>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</si>
  <si>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</si>
  <si>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</si>
  <si>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</si>
  <si>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</si>
  <si>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</si>
  <si>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</si>
  <si>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</si>
  <si>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</si>
  <si>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</si>
  <si>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</si>
  <si>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</si>
  <si>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</si>
  <si>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</si>
  <si>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</si>
  <si>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</si>
  <si>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</si>
  <si>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</si>
  <si>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</si>
  <si>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</si>
  <si>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</si>
  <si>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</si>
  <si>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</si>
  <si>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</si>
  <si>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</si>
  <si>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</si>
  <si>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</si>
  <si>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</si>
  <si>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</si>
  <si>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</si>
  <si>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</si>
  <si>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</si>
  <si>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</si>
  <si>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</si>
  <si>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</si>
  <si>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</si>
  <si>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</si>
  <si>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</si>
  <si>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</si>
  <si>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</si>
  <si>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</si>
  <si>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</si>
  <si>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</si>
  <si>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</si>
  <si>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</si>
  <si>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</si>
  <si>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</si>
  <si>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</si>
  <si>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</si>
  <si>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</si>
  <si>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</si>
  <si>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</si>
  <si>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</si>
  <si>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</si>
  <si>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</si>
  <si>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</si>
  <si>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</si>
  <si>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</si>
  <si>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</si>
  <si>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</si>
  <si>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</si>
  <si>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</si>
  <si>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</si>
  <si>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</si>
  <si>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</si>
  <si>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</si>
  <si>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</si>
  <si>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</si>
  <si>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</si>
  <si>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</si>
  <si>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</si>
  <si>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</si>
  <si>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</si>
  <si>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</si>
  <si>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</si>
  <si>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</si>
  <si>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</si>
  <si>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</si>
  <si>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</si>
  <si>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</si>
  <si>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</si>
  <si>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</si>
  <si>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</si>
  <si>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</si>
  <si>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</si>
  <si>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</si>
  <si>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</si>
  <si>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</si>
  <si>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</si>
  <si>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</si>
  <si>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</si>
  <si>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</si>
  <si>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</si>
  <si>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</si>
  <si>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</si>
  <si>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</si>
  <si>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</si>
  <si>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</si>
  <si>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</si>
  <si>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</si>
  <si>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</si>
  <si>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</si>
  <si>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</si>
  <si>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</si>
  <si>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</si>
  <si>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</si>
  <si>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</si>
  <si>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</si>
  <si>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</si>
  <si>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</si>
  <si>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</si>
  <si>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</si>
  <si>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</si>
  <si>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</si>
  <si>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</si>
  <si>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</si>
  <si>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</si>
  <si>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</si>
  <si>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</si>
  <si>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</si>
  <si>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</si>
  <si>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</si>
  <si>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</si>
  <si>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</si>
  <si>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</si>
  <si>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</si>
  <si>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</si>
  <si>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</si>
  <si>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</si>
  <si>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</si>
  <si>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</si>
  <si>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</si>
  <si>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</si>
  <si>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</si>
  <si>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</si>
  <si>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</si>
  <si>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</si>
  <si>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</si>
  <si>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</si>
  <si>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</si>
  <si>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</si>
  <si>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</si>
  <si>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</si>
  <si>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</si>
  <si>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</si>
  <si>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</si>
  <si>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</si>
  <si>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</si>
  <si>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</si>
  <si>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</si>
  <si>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</si>
  <si>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</si>
  <si>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</si>
  <si>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</si>
  <si>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</si>
  <si>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</si>
  <si>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</si>
  <si>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</si>
  <si>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</si>
  <si>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</si>
  <si>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</si>
  <si>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</si>
  <si>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</si>
  <si>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</si>
  <si>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</si>
  <si>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</si>
  <si>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</si>
  <si>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</si>
  <si>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</si>
  <si>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</si>
  <si>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</si>
  <si>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</si>
  <si>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</si>
  <si>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</si>
  <si>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</si>
  <si>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</si>
  <si>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</si>
  <si>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</si>
  <si>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</si>
  <si>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</si>
  <si>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</si>
  <si>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</si>
  <si>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</si>
  <si>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</si>
  <si>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</si>
  <si>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</si>
  <si>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</si>
  <si>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</si>
  <si>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</si>
  <si>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</si>
  <si>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</si>
  <si>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</si>
  <si>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</si>
  <si>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</si>
  <si>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</si>
  <si>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</si>
  <si>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</si>
  <si>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</si>
  <si>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</si>
  <si>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</si>
  <si>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</si>
  <si>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</si>
  <si>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</si>
  <si>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</si>
  <si>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</si>
  <si>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</si>
  <si>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</si>
  <si>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</si>
  <si>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</si>
  <si>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</si>
  <si>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</si>
  <si>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</si>
  <si>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</si>
  <si>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</si>
  <si>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</si>
  <si>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</si>
  <si>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</si>
  <si>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</si>
  <si>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</si>
  <si>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</si>
  <si>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</si>
  <si>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</si>
  <si>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</si>
  <si>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</si>
  <si>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</si>
  <si>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</si>
  <si>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</si>
  <si>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</si>
  <si>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</si>
  <si>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</si>
  <si>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</si>
  <si>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</si>
  <si>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</si>
  <si>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</si>
  <si>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</si>
  <si>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</si>
  <si>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</si>
  <si>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</si>
  <si>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</si>
  <si>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</si>
  <si>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</si>
  <si>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</si>
  <si>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</si>
  <si>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</si>
  <si>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</si>
  <si>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</si>
  <si>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</si>
  <si>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</si>
  <si>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</si>
  <si>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</si>
  <si>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</si>
  <si>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</si>
  <si>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</si>
  <si>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</si>
  <si>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</si>
  <si>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</si>
  <si>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</si>
  <si>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</si>
  <si>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</si>
  <si>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</si>
  <si>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</si>
  <si>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</si>
  <si>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</si>
  <si>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</si>
  <si>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</si>
  <si>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</si>
  <si>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</si>
  <si>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</si>
  <si>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</si>
  <si>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</si>
  <si>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</si>
  <si>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</si>
  <si>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</si>
  <si>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</si>
  <si>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</si>
  <si>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</si>
  <si>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</si>
  <si>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</si>
  <si>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</si>
  <si>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</si>
  <si>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</si>
  <si>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</si>
  <si>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</si>
  <si>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</si>
  <si>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</si>
  <si>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</si>
  <si>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</si>
  <si>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</si>
  <si>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</si>
  <si>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</si>
  <si>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</si>
  <si>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</si>
  <si>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</si>
  <si>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</si>
  <si>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</si>
  <si>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</si>
  <si>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</si>
  <si>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</si>
  <si>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</si>
  <si>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</si>
  <si>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</si>
  <si>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</si>
  <si>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</si>
  <si>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</si>
  <si>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</si>
  <si>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</si>
  <si>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</si>
  <si>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</si>
  <si>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</si>
  <si>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</si>
  <si>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</si>
  <si>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</si>
  <si>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</si>
  <si>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</si>
  <si>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</si>
  <si>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</si>
  <si>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</si>
  <si>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</si>
  <si>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</si>
  <si>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</si>
  <si>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</si>
  <si>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</si>
  <si>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</si>
  <si>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</si>
  <si>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</si>
  <si>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</si>
  <si>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</si>
  <si>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</si>
  <si>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</si>
  <si>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</si>
  <si>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</si>
  <si>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</si>
  <si>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</si>
  <si>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</si>
  <si>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</si>
  <si>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</si>
  <si>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</si>
  <si>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</si>
  <si>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</si>
  <si>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</si>
  <si>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</si>
  <si>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</si>
  <si>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</si>
  <si>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</si>
  <si>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</si>
  <si>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</si>
  <si>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</si>
  <si>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</si>
  <si>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</si>
  <si>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</si>
  <si>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</si>
  <si>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</si>
  <si>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</si>
  <si>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</si>
  <si>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</si>
  <si>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</si>
  <si>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</si>
  <si>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</si>
  <si>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</si>
  <si>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</si>
  <si>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</si>
  <si>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</si>
  <si>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</si>
  <si>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</si>
  <si>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</si>
  <si>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</si>
  <si>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</si>
  <si>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</si>
  <si>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</si>
  <si>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</si>
  <si>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</si>
  <si>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</si>
  <si>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</si>
  <si>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</si>
  <si>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</si>
  <si>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</si>
  <si>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</si>
  <si>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</si>
  <si>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</si>
  <si>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</si>
  <si>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</si>
  <si>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</si>
  <si>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</si>
  <si>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</si>
  <si>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</si>
  <si>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</si>
  <si>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</si>
  <si>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</si>
  <si>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</si>
  <si>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</si>
  <si>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</si>
  <si>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</si>
  <si>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</si>
  <si>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</si>
  <si>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</si>
  <si>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</si>
  <si>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</si>
  <si>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</si>
  <si>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</si>
  <si>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</si>
  <si>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</si>
  <si>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</si>
  <si>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</si>
  <si>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</si>
  <si>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</si>
  <si>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</si>
  <si>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</si>
  <si>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</si>
  <si>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</si>
  <si>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</si>
  <si>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</si>
  <si>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</si>
  <si>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</si>
  <si>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</si>
  <si>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</si>
  <si>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</si>
  <si>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</si>
  <si>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</si>
  <si>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</si>
  <si>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</si>
  <si>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</si>
  <si>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</si>
  <si>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</si>
  <si>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</si>
  <si>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</si>
  <si>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</si>
  <si>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</si>
  <si>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</si>
  <si>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</si>
  <si>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</si>
  <si>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</si>
  <si>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</si>
  <si>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</si>
  <si>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</si>
  <si>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</si>
  <si>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</si>
  <si>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</si>
  <si>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</si>
  <si>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</si>
  <si>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</si>
  <si>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</si>
  <si>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</si>
  <si>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</si>
  <si>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</si>
  <si>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</si>
  <si>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</si>
  <si>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</si>
  <si>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</si>
  <si>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</si>
  <si>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</si>
  <si>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</si>
  <si>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</si>
  <si>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</si>
  <si>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</si>
  <si>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</si>
  <si>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</si>
  <si>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</si>
  <si>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</si>
  <si>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</si>
  <si>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</si>
  <si>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</si>
  <si>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</si>
  <si>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</si>
  <si>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</si>
  <si>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</si>
  <si>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</si>
  <si>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</si>
  <si>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</si>
  <si>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</si>
  <si>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</si>
  <si>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</si>
  <si>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</si>
  <si>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</si>
  <si>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</si>
  <si>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</si>
  <si>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</si>
  <si>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</si>
  <si>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</si>
  <si>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</si>
  <si>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</si>
  <si>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</si>
  <si>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</si>
  <si>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</si>
  <si>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</si>
  <si>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</si>
  <si>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</si>
  <si>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</si>
  <si>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</si>
  <si>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</si>
  <si>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</si>
  <si>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</si>
  <si>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</si>
  <si>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</si>
  <si>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</si>
  <si>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</si>
  <si>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</si>
  <si>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</si>
  <si>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</si>
  <si>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</si>
  <si>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</si>
  <si>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</si>
  <si>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</si>
  <si>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</si>
  <si>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</si>
  <si>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</si>
  <si>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</si>
  <si>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</si>
  <si>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</si>
  <si>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</si>
  <si>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</si>
  <si>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</si>
  <si>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</si>
  <si>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</si>
  <si>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</si>
  <si>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</si>
  <si>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</si>
  <si>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</si>
  <si>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</si>
  <si>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</si>
  <si>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</si>
  <si>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</si>
  <si>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</si>
  <si>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</si>
  <si>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</si>
  <si>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</si>
  <si>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</si>
  <si>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</si>
  <si>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</si>
  <si>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</si>
  <si>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</si>
  <si>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</si>
  <si>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</si>
  <si>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</si>
  <si>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</si>
  <si>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</si>
  <si>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</si>
  <si>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</si>
  <si>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</si>
  <si>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</si>
  <si>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</si>
  <si>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</si>
  <si>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</si>
  <si>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</si>
  <si>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</si>
  <si>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</si>
  <si>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</si>
  <si>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</si>
  <si>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</si>
  <si>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</si>
  <si>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</si>
  <si>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</si>
  <si>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</si>
  <si>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</si>
  <si>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</si>
  <si>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</si>
  <si>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</si>
  <si>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</si>
  <si>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</si>
  <si>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</si>
  <si>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</si>
  <si>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</si>
  <si>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</si>
  <si>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</si>
  <si>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</si>
  <si>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</si>
  <si>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</si>
  <si>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</si>
  <si>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</si>
  <si>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</si>
  <si>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</si>
  <si>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</si>
  <si>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</si>
  <si>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</si>
  <si>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</si>
  <si>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</si>
  <si>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</si>
  <si>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</si>
  <si>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</si>
  <si>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</si>
  <si>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</si>
  <si>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</si>
  <si>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</si>
  <si>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</si>
  <si>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</si>
  <si>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</si>
  <si>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</si>
  <si>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</si>
  <si>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</si>
  <si>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</si>
  <si>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</si>
  <si>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</si>
  <si>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</si>
  <si>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</si>
  <si>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</si>
  <si>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</si>
  <si>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</si>
  <si>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</si>
  <si>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</si>
  <si>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</si>
  <si>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</si>
  <si>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</si>
  <si>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</si>
  <si>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</si>
  <si>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</si>
  <si>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</si>
  <si>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</si>
  <si>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</si>
  <si>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</si>
  <si>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</si>
  <si>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</si>
  <si>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</si>
  <si>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</si>
  <si>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</si>
  <si>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</si>
  <si>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</si>
  <si>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</si>
  <si>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</si>
  <si>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</si>
  <si>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</si>
  <si>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</si>
  <si>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</si>
  <si>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</si>
  <si>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</si>
  <si>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</si>
  <si>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</si>
  <si>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</si>
  <si>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</si>
  <si>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</si>
  <si>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</si>
  <si>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</si>
  <si>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</si>
  <si>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</si>
  <si>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</si>
  <si>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</si>
  <si>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</si>
  <si>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</si>
  <si>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</si>
  <si>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</si>
  <si>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</si>
  <si>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</si>
  <si>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</si>
  <si>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</si>
  <si>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</si>
  <si>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</si>
  <si>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</si>
  <si>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</si>
  <si>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</si>
  <si>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</si>
  <si>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</si>
  <si>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</si>
  <si>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</si>
  <si>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</si>
  <si>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</si>
  <si>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</si>
  <si>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</si>
  <si>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</si>
  <si>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</si>
  <si>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</si>
  <si>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</si>
  <si>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</si>
  <si>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</si>
  <si>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</si>
  <si>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</si>
  <si>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</si>
  <si>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</si>
  <si>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</si>
  <si>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</si>
  <si>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</si>
  <si>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</si>
  <si>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</si>
  <si>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</si>
  <si>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</si>
  <si>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</si>
  <si>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</si>
  <si>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</si>
  <si>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</si>
  <si>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</si>
  <si>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</si>
  <si>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</si>
  <si>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</si>
  <si>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</si>
  <si>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</si>
  <si>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</si>
  <si>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</si>
  <si>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</si>
  <si>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</si>
  <si>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</si>
  <si>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</si>
  <si>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</si>
  <si>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</si>
  <si>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</si>
  <si>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</si>
  <si>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</si>
  <si>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</si>
  <si>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</si>
  <si>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</si>
  <si>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</si>
  <si>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</si>
  <si>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</si>
  <si>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</si>
  <si>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</si>
  <si>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</si>
  <si>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</si>
  <si>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</si>
  <si>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</si>
  <si>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</si>
  <si>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</si>
  <si>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</si>
  <si>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</si>
  <si>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</si>
  <si>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</si>
  <si>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</si>
  <si>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</si>
  <si>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</si>
  <si>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</si>
  <si>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</si>
  <si>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</si>
  <si>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</si>
  <si>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</si>
  <si>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</si>
  <si>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</si>
  <si>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</si>
  <si>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</si>
  <si>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</si>
  <si>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</si>
  <si>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</si>
  <si>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</si>
  <si>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</si>
  <si>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</si>
  <si>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</si>
  <si>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</si>
  <si>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</si>
  <si>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</si>
  <si>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</si>
  <si>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</si>
  <si>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</si>
  <si>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</si>
  <si>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</si>
  <si>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</si>
  <si>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</si>
  <si>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</si>
  <si>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</si>
  <si>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</si>
  <si>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</si>
  <si>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</si>
  <si>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</si>
  <si>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</si>
  <si>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</si>
  <si>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</si>
  <si>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</si>
  <si>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</si>
  <si>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</si>
  <si>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</si>
  <si>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</si>
  <si>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</si>
  <si>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</si>
  <si>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</si>
  <si>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</si>
  <si>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</si>
  <si>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</si>
  <si>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</si>
  <si>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</si>
  <si>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</si>
  <si>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</si>
  <si>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</si>
  <si>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</si>
  <si>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</si>
  <si>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</si>
  <si>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</si>
  <si>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</si>
  <si>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</si>
  <si>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</si>
  <si>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</si>
  <si>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</si>
  <si>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</si>
  <si>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</si>
  <si>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</si>
  <si>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</si>
  <si>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</si>
  <si>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</si>
  <si>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</si>
  <si>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</si>
  <si>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</si>
  <si>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</si>
  <si>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</si>
  <si>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</si>
  <si>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</si>
  <si>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</si>
  <si>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</si>
  <si>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</si>
  <si>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</si>
  <si>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</si>
  <si>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</si>
  <si>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</si>
  <si>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</si>
  <si>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</si>
  <si>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</si>
  <si>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</si>
  <si>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</si>
  <si>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</si>
  <si>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</si>
  <si>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</si>
  <si>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</si>
  <si>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</si>
  <si>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</si>
  <si>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</si>
  <si>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</si>
  <si>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</si>
  <si>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</si>
  <si>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</si>
  <si>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</si>
  <si>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</si>
  <si>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</si>
  <si>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</si>
  <si>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</si>
  <si>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</si>
  <si>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</si>
  <si>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</si>
  <si>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</si>
  <si>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</si>
  <si>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</si>
  <si>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</si>
  <si>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</si>
  <si>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</si>
  <si>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</si>
  <si>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</si>
  <si>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</si>
  <si>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</si>
  <si>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</si>
  <si>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</si>
  <si>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</si>
  <si>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</si>
  <si>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</si>
  <si>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</si>
  <si>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</si>
  <si>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</si>
  <si>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</si>
  <si>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</si>
  <si>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</si>
  <si>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</si>
  <si>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</si>
  <si>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</si>
  <si>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</si>
  <si>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</si>
  <si>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</si>
  <si>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</si>
  <si>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</si>
  <si>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</si>
  <si>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</si>
  <si>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</si>
  <si>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</si>
  <si>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</si>
  <si>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</si>
  <si>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</si>
  <si>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</si>
  <si>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</si>
  <si>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</si>
  <si>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</si>
  <si>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</si>
  <si>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</si>
  <si>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</si>
  <si>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</si>
  <si>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</si>
  <si>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</si>
  <si>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</si>
  <si>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</si>
  <si>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</si>
  <si>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</si>
  <si>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</si>
  <si>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</si>
  <si>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</si>
  <si>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</si>
  <si>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</si>
  <si>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</si>
  <si>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</si>
  <si>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</si>
  <si>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</si>
  <si>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</si>
  <si>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</si>
  <si>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</si>
  <si>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</si>
  <si>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</si>
  <si>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</si>
  <si>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</si>
  <si>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</si>
  <si>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</si>
  <si>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</si>
  <si>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</si>
  <si>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</si>
  <si>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</si>
  <si>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</si>
  <si>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</si>
  <si>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</si>
  <si>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</si>
  <si>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</si>
  <si>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</si>
  <si>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</si>
  <si>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</si>
  <si>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</si>
  <si>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</si>
  <si>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</si>
  <si>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</si>
  <si>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</si>
  <si>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</si>
  <si>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</si>
  <si>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</si>
  <si>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</si>
  <si>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</si>
  <si>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</si>
  <si>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</si>
  <si>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</si>
  <si>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</si>
  <si>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</si>
  <si>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</si>
  <si>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</si>
  <si>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</si>
  <si>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</si>
  <si>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</si>
  <si>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</si>
  <si>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</si>
  <si>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</si>
  <si>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</si>
  <si>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</si>
  <si>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</si>
  <si>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</si>
  <si>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</si>
  <si>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</si>
  <si>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</si>
  <si>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</si>
  <si>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</si>
  <si>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</si>
  <si>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</si>
  <si>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</si>
  <si>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</si>
  <si>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</si>
  <si>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</si>
  <si>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</si>
  <si>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</si>
  <si>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</si>
  <si>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</si>
  <si>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</si>
  <si>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</si>
  <si>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</si>
  <si>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</si>
  <si>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</si>
  <si>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</si>
  <si>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</si>
  <si>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</si>
  <si>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</si>
  <si>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</si>
  <si>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</si>
  <si>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</si>
  <si>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</si>
  <si>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</si>
  <si>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</si>
  <si>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</si>
  <si>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</si>
  <si>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</si>
  <si>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</si>
  <si>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</si>
  <si>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</si>
  <si>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</si>
  <si>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</si>
  <si>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</si>
  <si>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</si>
  <si>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</si>
  <si>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</si>
  <si>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</si>
  <si>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</si>
  <si>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</si>
  <si>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</si>
  <si>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</si>
  <si>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</si>
  <si>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</si>
  <si>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</si>
  <si>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</si>
  <si>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</si>
  <si>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</si>
  <si>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</si>
  <si>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</si>
  <si>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</si>
  <si>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</si>
  <si>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</si>
  <si>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</si>
  <si>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</si>
  <si>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</si>
  <si>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</si>
  <si>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</si>
  <si>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</si>
  <si>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</si>
  <si>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</si>
  <si>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</si>
  <si>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</si>
  <si>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</si>
  <si>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</si>
  <si>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</si>
  <si>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</si>
  <si>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</si>
  <si>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</si>
  <si>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</si>
  <si>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</si>
  <si>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</si>
  <si>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</si>
  <si>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</si>
  <si>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</si>
  <si>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</si>
  <si>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</si>
  <si>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</si>
  <si>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</si>
  <si>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</si>
  <si>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</si>
  <si>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</si>
  <si>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</si>
  <si>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</si>
  <si>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</si>
  <si>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</si>
  <si>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</si>
  <si>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</si>
  <si>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</si>
  <si>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</si>
  <si>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</si>
  <si>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</si>
  <si>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</si>
  <si>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</si>
  <si>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</si>
  <si>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</si>
  <si>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</si>
  <si>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</si>
  <si>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</si>
  <si>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</si>
  <si>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</si>
  <si>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</si>
  <si>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</si>
  <si>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</si>
  <si>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</si>
  <si>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</si>
  <si>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</si>
  <si>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</si>
  <si>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</si>
  <si>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</si>
  <si>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</si>
  <si>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</si>
  <si>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</si>
  <si>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</si>
  <si>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</si>
  <si>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</si>
  <si>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</si>
  <si>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</si>
  <si>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</si>
  <si>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</si>
  <si>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</si>
  <si>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</si>
  <si>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</si>
  <si>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</si>
  <si>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</si>
  <si>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</si>
  <si>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</si>
  <si>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</si>
  <si>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</si>
  <si>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</si>
  <si>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</si>
  <si>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</si>
  <si>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</si>
  <si>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</si>
  <si>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</si>
  <si>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</si>
  <si>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</si>
  <si>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</si>
  <si>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</si>
  <si>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</si>
  <si>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</si>
  <si>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</si>
  <si>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</si>
  <si>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</si>
  <si>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</si>
  <si>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</si>
  <si>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</si>
  <si>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</si>
  <si>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</si>
  <si>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</si>
  <si>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</si>
  <si>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</si>
  <si>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</si>
  <si>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</si>
  <si>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</si>
  <si>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</si>
  <si>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</si>
  <si>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</si>
  <si>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</si>
  <si>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</si>
  <si>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</si>
  <si>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</si>
  <si>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</si>
  <si>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</si>
  <si>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</si>
  <si>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</si>
  <si>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</si>
  <si>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</si>
  <si>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</si>
  <si>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</si>
  <si>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</si>
  <si>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</si>
  <si>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</si>
  <si>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</si>
  <si>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</si>
  <si>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</si>
  <si>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</si>
  <si>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</si>
  <si>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</si>
  <si>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</si>
  <si>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</si>
  <si>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</si>
  <si>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</si>
  <si>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</si>
  <si>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</si>
  <si>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</si>
  <si>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</si>
  <si>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</si>
  <si>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</si>
  <si>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</si>
  <si>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</si>
  <si>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</si>
  <si>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</si>
  <si>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</si>
  <si>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</si>
  <si>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</si>
  <si>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</si>
  <si>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</si>
  <si>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</si>
  <si>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</si>
  <si>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</si>
  <si>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</si>
  <si>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</si>
  <si>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</si>
  <si>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</si>
  <si>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</si>
  <si>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</si>
  <si>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</si>
  <si>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</si>
  <si>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</si>
  <si>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</si>
  <si>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</si>
  <si>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</si>
  <si>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</si>
  <si>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</si>
  <si>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</si>
  <si>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</si>
  <si>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</si>
  <si>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</si>
  <si>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</si>
  <si>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</si>
  <si>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</si>
  <si>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</si>
  <si>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</si>
  <si>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</si>
  <si>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</si>
  <si>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</si>
  <si>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</si>
  <si>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</si>
  <si>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</si>
  <si>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</si>
  <si>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</si>
  <si>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</si>
  <si>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</si>
  <si>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</si>
  <si>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</si>
  <si>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</si>
  <si>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</si>
  <si>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</si>
  <si>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</si>
  <si>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</si>
  <si>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</si>
  <si>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</si>
  <si>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</si>
  <si>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</si>
  <si>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</si>
  <si>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</si>
  <si>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</si>
  <si>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</si>
  <si>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</si>
  <si>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</si>
  <si>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</si>
  <si>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</si>
  <si>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</si>
  <si>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</si>
  <si>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</si>
  <si>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</si>
  <si>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</si>
  <si>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</si>
  <si>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</si>
  <si>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</si>
  <si>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</si>
  <si>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</si>
  <si>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</si>
  <si>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</si>
  <si>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</si>
  <si>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</si>
  <si>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</si>
  <si>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</si>
  <si>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</si>
  <si>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</si>
  <si>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</si>
  <si>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</si>
  <si>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</si>
  <si>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</si>
  <si>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</si>
  <si>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</si>
  <si>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</si>
  <si>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</si>
  <si>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</si>
  <si>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</si>
  <si>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</si>
  <si>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</si>
  <si>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</si>
  <si>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</si>
  <si>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</si>
  <si>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</si>
  <si>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</si>
  <si>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</si>
  <si>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</si>
  <si>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</si>
  <si>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</si>
  <si>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</si>
  <si>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</si>
  <si>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</si>
  <si>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</si>
  <si>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</si>
  <si>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</si>
  <si>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</si>
  <si>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</si>
  <si>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</si>
  <si>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</si>
  <si>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</si>
  <si>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</si>
  <si>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</si>
  <si>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</si>
  <si>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</si>
  <si>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</si>
  <si>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</si>
  <si>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</si>
  <si>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</si>
  <si>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</si>
  <si>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</si>
  <si>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</si>
  <si>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</si>
  <si>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</si>
  <si>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</si>
  <si>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</si>
  <si>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</si>
  <si>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</si>
  <si>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</si>
  <si>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</si>
  <si>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</si>
  <si>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</si>
  <si>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</si>
  <si>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</si>
  <si>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</si>
  <si>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</si>
  <si>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</si>
  <si>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</si>
  <si>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</si>
  <si>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</si>
  <si>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</si>
  <si>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</si>
  <si>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</si>
  <si>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</si>
  <si>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</si>
  <si>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</si>
  <si>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</si>
  <si>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</si>
  <si>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</si>
  <si>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</si>
  <si>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</si>
  <si>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</si>
  <si>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</si>
  <si>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</si>
  <si>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</si>
  <si>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</si>
  <si>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</si>
  <si>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</si>
  <si>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</si>
  <si>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</si>
  <si>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</si>
  <si>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</si>
  <si>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</si>
  <si>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</si>
  <si>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</si>
  <si>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</si>
  <si>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</si>
  <si>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</si>
  <si>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</si>
  <si>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</si>
  <si>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</si>
  <si>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</si>
  <si>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</si>
  <si>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</si>
  <si>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</si>
  <si>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</si>
  <si>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</si>
  <si>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</si>
  <si>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</si>
  <si>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</si>
  <si>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</si>
  <si>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</si>
  <si>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</si>
  <si>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</si>
  <si>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</si>
  <si>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</si>
  <si>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</si>
  <si>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</si>
  <si>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</si>
  <si>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</si>
  <si>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</si>
  <si>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</si>
  <si>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</si>
  <si>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</si>
  <si>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</si>
  <si>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</si>
  <si>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</si>
  <si>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</si>
  <si>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</si>
  <si>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</si>
  <si>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</si>
  <si>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</si>
  <si>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</si>
  <si>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</si>
  <si>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</si>
  <si>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</si>
  <si>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</si>
  <si>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</si>
  <si>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</si>
  <si>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</si>
  <si>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</si>
  <si>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</si>
  <si>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</si>
  <si>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</si>
  <si>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</si>
  <si>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</si>
  <si>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</si>
  <si>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</si>
  <si>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</si>
  <si>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</si>
  <si>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</si>
  <si>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</si>
  <si>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</si>
  <si>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</si>
  <si>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</si>
  <si>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</si>
  <si>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</si>
  <si>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</si>
  <si>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</si>
  <si>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</si>
  <si>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</si>
  <si>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</si>
  <si>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</si>
  <si>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</si>
  <si>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</si>
  <si>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</si>
  <si>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</si>
  <si>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</si>
  <si>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</si>
  <si>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</si>
  <si>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</si>
  <si>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</si>
  <si>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</si>
  <si>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</si>
  <si>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</si>
  <si>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</si>
  <si>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</si>
  <si>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</si>
  <si>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</si>
  <si>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</si>
  <si>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</si>
  <si>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</si>
  <si>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</si>
  <si>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</si>
  <si>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</si>
  <si>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</si>
  <si>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</si>
  <si>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</si>
  <si>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</si>
  <si>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</si>
  <si>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</si>
  <si>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</si>
  <si>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</si>
  <si>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</si>
  <si>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</si>
  <si>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</si>
  <si>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</si>
  <si>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</si>
  <si>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</si>
  <si>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</si>
  <si>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</si>
  <si>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</si>
  <si>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</si>
  <si>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</si>
  <si>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</si>
  <si>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</si>
  <si>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</si>
  <si>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</si>
  <si>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</si>
  <si>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</si>
  <si>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</si>
  <si>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</si>
  <si>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</si>
  <si>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</si>
  <si>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</si>
  <si>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</si>
  <si>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</si>
  <si>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</si>
  <si>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</si>
  <si>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</si>
  <si>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</si>
  <si>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</si>
  <si>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</si>
  <si>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</si>
  <si>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</si>
  <si>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</si>
  <si>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</si>
  <si>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</si>
  <si>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</si>
  <si>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</si>
  <si>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</si>
  <si>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</si>
  <si>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</si>
  <si>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</si>
  <si>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</si>
  <si>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</si>
  <si>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</si>
  <si>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</si>
  <si>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</si>
  <si>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</si>
  <si>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</si>
  <si>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</si>
  <si>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</si>
  <si>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</si>
  <si>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</si>
  <si>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</si>
  <si>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</si>
  <si>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</si>
  <si>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</si>
  <si>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</si>
  <si>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</si>
  <si>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</si>
  <si>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</si>
  <si>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</si>
  <si>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</si>
  <si>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</si>
  <si>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</si>
  <si>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</si>
  <si>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</si>
  <si>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</si>
  <si>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</si>
  <si>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</si>
  <si>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</si>
  <si>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</si>
  <si>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</si>
  <si>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</si>
  <si>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</si>
  <si>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</si>
  <si>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</si>
  <si>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</si>
  <si>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</si>
  <si>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</si>
  <si>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</si>
  <si>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</si>
  <si>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</si>
  <si>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</si>
  <si>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</si>
  <si>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</si>
  <si>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</si>
  <si>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</si>
  <si>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</si>
  <si>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</si>
  <si>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</si>
  <si>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</si>
  <si>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</si>
  <si>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</si>
  <si>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</si>
  <si>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</si>
  <si>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</si>
  <si>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</si>
  <si>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</si>
  <si>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</si>
  <si>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</si>
  <si>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</si>
  <si>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</si>
  <si>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</si>
  <si>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</si>
  <si>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</si>
  <si>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</si>
  <si>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</si>
  <si>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</si>
  <si>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</si>
  <si>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</si>
  <si>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</si>
  <si>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</si>
  <si>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</si>
  <si>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</si>
  <si>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</si>
  <si>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</si>
  <si>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</si>
  <si>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</si>
  <si>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</si>
  <si>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</si>
  <si>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</si>
  <si>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</si>
  <si>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</si>
  <si>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</si>
  <si>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</si>
  <si>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</si>
  <si>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</si>
  <si>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</si>
  <si>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</si>
  <si>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</si>
  <si>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</si>
  <si>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</si>
  <si>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</si>
  <si>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</si>
  <si>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</si>
  <si>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</si>
  <si>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</si>
  <si>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</si>
  <si>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</si>
  <si>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</si>
  <si>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</si>
  <si>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</si>
  <si>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</si>
  <si>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</si>
  <si>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</si>
  <si>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</si>
  <si>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</si>
  <si>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</si>
  <si>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</si>
  <si>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</si>
  <si>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</si>
  <si>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</si>
  <si>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</si>
  <si>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</si>
  <si>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</si>
  <si>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</si>
  <si>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</si>
  <si>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</si>
  <si>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</si>
  <si>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</si>
  <si>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</si>
  <si>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</si>
  <si>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</si>
  <si>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</si>
  <si>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</si>
  <si>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</si>
  <si>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</si>
  <si>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</si>
  <si>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</si>
  <si>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</si>
  <si>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</si>
  <si>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</si>
  <si>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</si>
  <si>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</si>
  <si>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</si>
  <si>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</si>
  <si>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</si>
  <si>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</si>
  <si>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</si>
  <si>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</si>
  <si>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</si>
  <si>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</si>
  <si>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</si>
  <si>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</si>
  <si>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</si>
  <si>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</si>
  <si>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</si>
  <si>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</si>
  <si>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</si>
  <si>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</si>
  <si>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</si>
  <si>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</si>
  <si>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</si>
  <si>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</si>
  <si>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</si>
  <si>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</si>
  <si>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</si>
  <si>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</si>
  <si>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</si>
  <si>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</si>
  <si>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</si>
  <si>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</si>
  <si>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</si>
  <si>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</si>
  <si>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</si>
  <si>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</si>
  <si>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</si>
  <si>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</si>
  <si>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</si>
  <si>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</si>
  <si>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</si>
  <si>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</si>
  <si>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</si>
  <si>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</si>
  <si>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</si>
  <si>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</si>
  <si>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</si>
  <si>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</si>
  <si>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</si>
  <si>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</si>
  <si>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</si>
  <si>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</si>
  <si>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</si>
  <si>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</si>
  <si>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</si>
  <si>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</si>
  <si>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</si>
  <si>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</si>
  <si>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</si>
  <si>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</si>
  <si>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</si>
  <si>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</si>
  <si>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</si>
  <si>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</si>
  <si>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</si>
  <si>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</si>
  <si>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</si>
  <si>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</si>
  <si>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</si>
  <si>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</si>
  <si>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</si>
  <si>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</si>
  <si>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</si>
  <si>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</si>
  <si>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</si>
  <si>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</si>
  <si>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</si>
  <si>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</si>
  <si>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</si>
  <si>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</si>
  <si>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</si>
  <si>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</si>
  <si>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</si>
  <si>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</si>
  <si>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</si>
  <si>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</si>
  <si>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</si>
  <si>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</si>
  <si>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</si>
  <si>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</si>
  <si>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</si>
  <si>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</si>
  <si>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</si>
  <si>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</si>
  <si>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</si>
  <si>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</si>
  <si>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</si>
  <si>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</si>
  <si>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</si>
  <si>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</si>
  <si>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</si>
  <si>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</si>
  <si>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</si>
  <si>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</si>
  <si>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</si>
  <si>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</si>
  <si>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</si>
  <si>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</si>
  <si>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</si>
  <si>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</si>
  <si>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</si>
  <si>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</si>
  <si>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</si>
  <si>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</si>
  <si>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</si>
  <si>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</si>
  <si>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</si>
  <si>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</si>
  <si>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</si>
  <si>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</si>
  <si>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</si>
  <si>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</si>
  <si>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</si>
  <si>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</si>
  <si>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</si>
  <si>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</si>
  <si>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</si>
  <si>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</si>
  <si>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</si>
  <si>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</si>
  <si>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</si>
  <si>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</si>
  <si>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</si>
  <si>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</si>
  <si>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</si>
  <si>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</si>
  <si>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</si>
  <si>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</si>
  <si>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</si>
  <si>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</si>
  <si>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</si>
  <si>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</si>
  <si>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</si>
  <si>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</si>
  <si>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</si>
  <si>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</si>
  <si>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</si>
  <si>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</si>
  <si>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</si>
  <si>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</si>
  <si>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</si>
  <si>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</si>
  <si>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</si>
  <si>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</si>
  <si>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</si>
  <si>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</si>
  <si>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</si>
  <si>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</si>
  <si>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</si>
  <si>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</si>
  <si>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</si>
  <si>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</si>
  <si>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</si>
  <si>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</si>
  <si>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</si>
  <si>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</si>
  <si>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</si>
  <si>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</si>
  <si>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</si>
  <si>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</si>
  <si>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</si>
  <si>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</si>
  <si>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</si>
  <si>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</si>
  <si>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</si>
  <si>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</si>
  <si>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</si>
  <si>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</si>
  <si>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</si>
  <si>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</si>
  <si>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</si>
  <si>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</si>
  <si>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</si>
  <si>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</si>
  <si>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</si>
  <si>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</si>
  <si>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</si>
  <si>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</si>
  <si>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</si>
  <si>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</si>
  <si>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</si>
  <si>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</si>
  <si>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</si>
  <si>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</si>
  <si>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</si>
  <si>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</si>
  <si>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</si>
  <si>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</si>
  <si>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</si>
  <si>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</si>
  <si>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</si>
  <si>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</si>
  <si>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</si>
  <si>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</si>
  <si>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</si>
  <si>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</si>
  <si>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</si>
  <si>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</si>
  <si>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</si>
  <si>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</si>
  <si>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</si>
  <si>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</si>
  <si>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</si>
  <si>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</si>
  <si>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</si>
  <si>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</si>
  <si>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</si>
  <si>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</si>
  <si>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</si>
  <si>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</si>
  <si>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</si>
  <si>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</si>
  <si>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</si>
  <si>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</si>
  <si>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</si>
  <si>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</si>
  <si>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</si>
  <si>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</si>
  <si>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</si>
  <si>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</si>
  <si>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</si>
  <si>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</si>
  <si>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</si>
  <si>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</si>
  <si>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</si>
  <si>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</si>
  <si>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</si>
  <si>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</si>
  <si>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</si>
  <si>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</si>
  <si>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</si>
  <si>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</si>
  <si>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</si>
  <si>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</si>
  <si>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</si>
  <si>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</si>
  <si>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</si>
  <si>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</si>
  <si>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</si>
  <si>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</si>
  <si>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</si>
  <si>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</si>
  <si>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</si>
  <si>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</si>
  <si>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</si>
  <si>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</si>
  <si>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</si>
  <si>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</si>
  <si>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</si>
  <si>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</si>
  <si>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</si>
  <si>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</si>
  <si>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</si>
  <si>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</si>
  <si>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</si>
  <si>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</si>
  <si>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</si>
  <si>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</si>
  <si>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</si>
  <si>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</si>
  <si>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</si>
  <si>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</si>
  <si>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</si>
  <si>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</si>
  <si>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</si>
  <si>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</si>
  <si>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</si>
  <si>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</si>
  <si>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</si>
  <si>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</si>
  <si>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</si>
  <si>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</si>
  <si>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</si>
  <si>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</si>
  <si>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</si>
  <si>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</si>
  <si>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</si>
  <si>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</si>
  <si>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</si>
  <si>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</si>
  <si>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</si>
  <si>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</si>
  <si>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</si>
  <si>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</si>
  <si>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</si>
  <si>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</si>
  <si>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</si>
  <si>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</si>
  <si>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</si>
  <si>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</si>
  <si>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</si>
  <si>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</si>
  <si>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</si>
  <si>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</si>
  <si>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</si>
  <si>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</si>
  <si>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</si>
  <si>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</si>
  <si>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</si>
  <si>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</si>
  <si>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</si>
  <si>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</si>
  <si>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</si>
  <si>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</si>
  <si>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</si>
  <si>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</si>
  <si>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</si>
  <si>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</si>
  <si>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</si>
  <si>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</si>
  <si>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</si>
  <si>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</si>
  <si>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</si>
  <si>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</si>
  <si>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</si>
  <si>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</si>
  <si>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</si>
  <si>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</si>
  <si>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</si>
  <si>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</si>
  <si>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</si>
  <si>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</si>
  <si>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</si>
  <si>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</si>
  <si>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</si>
  <si>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</si>
  <si>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</si>
  <si>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</si>
  <si>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</si>
  <si>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</si>
  <si>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</si>
  <si>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</si>
  <si>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</si>
  <si>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</si>
  <si>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</si>
  <si>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</si>
  <si>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</si>
  <si>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</si>
  <si>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</si>
  <si>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</si>
  <si>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</si>
  <si>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</si>
  <si>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</si>
  <si>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</si>
  <si>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</si>
  <si>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</si>
  <si>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</si>
  <si>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</si>
  <si>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</si>
  <si>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</si>
  <si>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</si>
  <si>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</si>
  <si>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</si>
  <si>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</si>
  <si>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</si>
  <si>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</si>
  <si>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</si>
  <si>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</si>
  <si>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</si>
  <si>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</si>
  <si>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</si>
  <si>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</si>
  <si>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</si>
  <si>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</si>
  <si>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</si>
  <si>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</si>
  <si>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</si>
  <si>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</si>
  <si>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</si>
  <si>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</si>
  <si>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</si>
  <si>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</si>
  <si>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</si>
  <si>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</si>
  <si>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</si>
  <si>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</si>
  <si>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</si>
  <si>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</si>
  <si>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</si>
  <si>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</si>
  <si>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</si>
  <si>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</si>
  <si>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</si>
  <si>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</si>
  <si>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</si>
  <si>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</si>
  <si>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</si>
  <si>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</si>
  <si>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</si>
  <si>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</si>
  <si>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</si>
  <si>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</si>
  <si>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</si>
  <si>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</si>
  <si>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</si>
  <si>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</si>
  <si>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</si>
  <si>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</si>
  <si>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</si>
  <si>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</si>
  <si>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</si>
  <si>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</si>
  <si>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</si>
  <si>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</si>
  <si>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</si>
  <si>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</si>
  <si>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</si>
  <si>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</si>
  <si>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</si>
  <si>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</si>
  <si>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</si>
  <si>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</si>
  <si>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</si>
  <si>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</si>
  <si>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</si>
  <si>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</si>
  <si>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</si>
  <si>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</si>
  <si>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</si>
  <si>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</si>
  <si>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</si>
  <si>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</si>
  <si>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</si>
  <si>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</si>
  <si>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</si>
  <si>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</si>
  <si>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</si>
  <si>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</si>
  <si>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</si>
  <si>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</si>
  <si>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</si>
  <si>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</si>
  <si>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</si>
  <si>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</si>
  <si>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</si>
  <si>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</si>
  <si>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</si>
  <si>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</si>
  <si>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</si>
  <si>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</si>
  <si>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</si>
  <si>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</si>
  <si>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</si>
  <si>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</si>
  <si>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</si>
  <si>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</si>
  <si>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</si>
  <si>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</si>
  <si>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</si>
  <si>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</si>
  <si>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</si>
  <si>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</si>
  <si>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</si>
  <si>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</si>
  <si>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</si>
  <si>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</si>
  <si>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</si>
  <si>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</si>
  <si>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</si>
  <si>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</si>
  <si>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</si>
  <si>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</si>
  <si>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</si>
  <si>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</si>
  <si>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</si>
  <si>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</si>
  <si>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</si>
  <si>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</si>
  <si>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</si>
  <si>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</si>
  <si>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</si>
  <si>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</si>
  <si>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</si>
  <si>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</si>
  <si>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</si>
  <si>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</si>
  <si>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</si>
  <si>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</si>
  <si>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</si>
  <si>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</si>
  <si>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</si>
  <si>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</si>
  <si>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</si>
  <si>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</si>
  <si>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</si>
  <si>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</si>
  <si>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</si>
  <si>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</si>
  <si>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</si>
  <si>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</si>
  <si>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</si>
  <si>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</si>
  <si>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</si>
  <si>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</si>
  <si>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</si>
  <si>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</si>
  <si>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</si>
  <si>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</si>
  <si>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</si>
  <si>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</si>
  <si>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</si>
  <si>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</si>
  <si>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</si>
  <si>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</si>
  <si>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</si>
  <si>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</si>
  <si>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</si>
  <si>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</si>
  <si>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</si>
  <si>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</si>
  <si>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</si>
  <si>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</si>
  <si>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</si>
  <si>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</si>
  <si>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</si>
  <si>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</si>
  <si>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</si>
  <si>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</si>
  <si>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</si>
  <si>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</si>
  <si>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</si>
  <si>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</si>
  <si>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</si>
  <si>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</si>
  <si>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</si>
  <si>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</si>
  <si>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</si>
  <si>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</si>
  <si>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</si>
  <si>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</si>
  <si>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</si>
  <si>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</si>
  <si>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</si>
  <si>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</si>
  <si>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</si>
  <si>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</si>
  <si>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</si>
  <si>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</si>
  <si>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</si>
  <si>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</si>
  <si>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</si>
  <si>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</si>
  <si>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</si>
  <si>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</si>
  <si>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</si>
  <si>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</si>
  <si>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</si>
  <si>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</si>
  <si>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</si>
  <si>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</si>
  <si>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</si>
  <si>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</si>
  <si>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</si>
  <si>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</si>
  <si>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</si>
  <si>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</si>
  <si>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</si>
  <si>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</si>
  <si>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</si>
  <si>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</si>
  <si>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</si>
  <si>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</si>
  <si>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</si>
  <si>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</si>
  <si>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</si>
  <si>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</si>
  <si>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</si>
  <si>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</si>
  <si>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</si>
  <si>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</si>
  <si>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</si>
  <si>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</si>
  <si>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</si>
  <si>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</si>
  <si>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</si>
  <si>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</si>
  <si>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</si>
  <si>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</si>
  <si>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</si>
  <si>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</si>
  <si>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</si>
  <si>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</si>
  <si>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</si>
  <si>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</si>
  <si>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</si>
  <si>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</si>
  <si>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</si>
  <si>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</si>
  <si>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</si>
  <si>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</si>
  <si>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</si>
  <si>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</si>
  <si>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</si>
  <si>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</si>
  <si>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</si>
  <si>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</si>
  <si>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</si>
  <si>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</si>
  <si>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</si>
  <si>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</si>
  <si>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</si>
  <si>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</si>
  <si>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</si>
  <si>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</si>
  <si>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</si>
  <si>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</si>
  <si>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</si>
  <si>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</si>
  <si>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</si>
  <si>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</si>
  <si>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</si>
  <si>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</si>
  <si>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</si>
  <si>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</si>
  <si>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</si>
  <si>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</si>
  <si>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</si>
  <si>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</si>
  <si>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</si>
  <si>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</si>
  <si>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</si>
  <si>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</si>
  <si>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</si>
  <si>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</si>
  <si>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</si>
  <si>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</si>
  <si>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</si>
  <si>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</si>
  <si>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</si>
  <si>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</si>
  <si>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</si>
  <si>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</si>
  <si>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</si>
  <si>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</si>
  <si>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</si>
  <si>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</si>
  <si>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</si>
  <si>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</si>
  <si>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</si>
  <si>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</si>
  <si>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</si>
  <si>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</si>
  <si>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</si>
  <si>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</si>
  <si>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</si>
  <si>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</si>
  <si>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</si>
  <si>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</si>
  <si>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</si>
  <si>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</si>
  <si>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</si>
  <si>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</si>
  <si>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</si>
  <si>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</si>
  <si>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</si>
  <si>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</si>
  <si>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</si>
  <si>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</si>
  <si>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</si>
  <si>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</si>
  <si>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</si>
  <si>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</si>
  <si>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</si>
  <si>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</si>
  <si>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</si>
  <si>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</si>
  <si>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</si>
  <si>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</si>
  <si>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</si>
  <si>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</si>
  <si>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</si>
  <si>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</si>
  <si>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</si>
  <si>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</si>
  <si>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</si>
  <si>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</si>
  <si>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</si>
  <si>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</si>
  <si>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</si>
  <si>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</si>
  <si>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</si>
  <si>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</si>
  <si>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</si>
  <si>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</si>
  <si>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</si>
  <si>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</si>
  <si>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</si>
  <si>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</si>
  <si>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</si>
  <si>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</si>
  <si>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</si>
  <si>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</si>
  <si>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</si>
  <si>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</si>
  <si>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</si>
  <si>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</si>
  <si>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</si>
  <si>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</si>
  <si>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</si>
  <si>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</si>
  <si>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</si>
  <si>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</si>
  <si>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</si>
  <si>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</si>
  <si>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</si>
  <si>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</si>
  <si>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</si>
  <si>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</si>
  <si>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</si>
  <si>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</si>
  <si>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</si>
  <si>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</si>
  <si>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</si>
  <si>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</si>
  <si>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</si>
  <si>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</si>
  <si>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</si>
  <si>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</si>
  <si>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</si>
  <si>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</si>
  <si>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</si>
  <si>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</si>
  <si>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</si>
  <si>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</si>
  <si>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</si>
  <si>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</si>
  <si>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</si>
  <si>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</si>
  <si>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</si>
  <si>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</si>
  <si>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</si>
  <si>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</si>
  <si>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</si>
  <si>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</si>
  <si>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</si>
  <si>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</si>
  <si>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</si>
  <si>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</si>
  <si>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</si>
  <si>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</si>
  <si>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</si>
  <si>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</si>
  <si>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</si>
  <si>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</si>
  <si>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</si>
  <si>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</si>
  <si>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</si>
  <si>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</si>
  <si>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</si>
  <si>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</si>
  <si>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</si>
  <si>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</si>
  <si>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</si>
  <si>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</si>
  <si>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</si>
  <si>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</si>
  <si>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</si>
  <si>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</si>
  <si>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</si>
  <si>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</si>
  <si>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</si>
  <si>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</si>
  <si>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</si>
  <si>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</si>
  <si>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</si>
  <si>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</si>
  <si>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</si>
  <si>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</si>
  <si>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</si>
  <si>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</si>
  <si>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</si>
  <si>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</si>
  <si>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</si>
  <si>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</si>
  <si>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</si>
  <si>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</si>
  <si>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</si>
  <si>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</si>
  <si>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</si>
  <si>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</si>
  <si>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</si>
  <si>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</si>
  <si>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</si>
  <si>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</si>
  <si>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</si>
  <si>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</si>
  <si>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</si>
  <si>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</si>
  <si>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</si>
  <si>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</si>
  <si>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</si>
  <si>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</si>
  <si>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</si>
  <si>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</si>
  <si>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</si>
  <si>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</si>
  <si>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</si>
  <si>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</si>
  <si>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</si>
  <si>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</si>
  <si>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</si>
  <si>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</si>
  <si>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</si>
  <si>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</si>
  <si>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</si>
  <si>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</si>
  <si>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</si>
  <si>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</si>
  <si>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</si>
  <si>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</si>
  <si>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</si>
  <si>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</si>
  <si>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</si>
  <si>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</si>
  <si>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</si>
  <si>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</si>
  <si>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</si>
  <si>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</si>
  <si>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</si>
  <si>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</si>
  <si>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</si>
  <si>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</si>
  <si>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</si>
  <si>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</si>
  <si>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</si>
  <si>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</si>
  <si>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</si>
  <si>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</si>
  <si>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</si>
  <si>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</si>
  <si>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</si>
  <si>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</si>
  <si>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</si>
  <si>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</si>
  <si>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</si>
  <si>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</si>
  <si>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</si>
  <si>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</si>
  <si>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</si>
  <si>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</si>
  <si>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</si>
  <si>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</si>
  <si>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</si>
  <si>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</si>
  <si>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</si>
  <si>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</si>
  <si>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</si>
  <si>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</si>
  <si>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</si>
  <si>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</si>
  <si>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</si>
  <si>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</si>
  <si>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</si>
  <si>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</si>
  <si>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</si>
  <si>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</si>
  <si>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</si>
  <si>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</si>
  <si>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</si>
  <si>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</si>
  <si>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</si>
  <si>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</si>
  <si>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</si>
  <si>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</si>
  <si>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</si>
  <si>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</si>
  <si>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</si>
  <si>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</si>
  <si>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</si>
  <si>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</si>
  <si>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</si>
  <si>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</si>
  <si>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</si>
  <si>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</si>
  <si>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</si>
  <si>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</si>
  <si>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</si>
  <si>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</si>
  <si>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</si>
  <si>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</si>
  <si>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</si>
  <si>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</si>
  <si>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</si>
  <si>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</si>
  <si>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</si>
  <si>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</si>
  <si>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</si>
  <si>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</si>
  <si>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</si>
  <si>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</si>
  <si>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</si>
  <si>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</si>
  <si>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</si>
  <si>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</si>
  <si>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</si>
  <si>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</si>
  <si>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</si>
  <si>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</si>
  <si>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</si>
  <si>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</si>
  <si>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</si>
  <si>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</si>
  <si>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</si>
  <si>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</si>
  <si>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</si>
  <si>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</si>
  <si>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</si>
  <si>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</si>
  <si>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</si>
  <si>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</si>
  <si>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</si>
  <si>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</si>
  <si>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</si>
  <si>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</si>
  <si>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</si>
  <si>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</si>
  <si>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</si>
  <si>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</si>
  <si>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</si>
  <si>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</si>
  <si>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</si>
  <si>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</si>
  <si>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</si>
  <si>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</si>
  <si>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</si>
  <si>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</si>
  <si>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</si>
  <si>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</si>
  <si>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</si>
  <si>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</si>
  <si>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</si>
  <si>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</si>
  <si>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</si>
  <si>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</si>
  <si>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</si>
  <si>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</si>
  <si>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</si>
  <si>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</si>
  <si>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</si>
  <si>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</si>
  <si>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</si>
  <si>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</si>
  <si>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</si>
  <si>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</si>
  <si>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</si>
  <si>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</si>
  <si>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</si>
  <si>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</si>
  <si>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</si>
  <si>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</si>
  <si>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</si>
  <si>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</si>
  <si>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</si>
  <si>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</si>
  <si>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</si>
  <si>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</si>
  <si>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</si>
  <si>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</si>
  <si>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</si>
  <si>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</si>
  <si>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</si>
  <si>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</si>
  <si>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</si>
  <si>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</si>
  <si>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</si>
  <si>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</si>
  <si>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</si>
  <si>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</si>
  <si>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</si>
  <si>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</si>
  <si>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</si>
  <si>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</si>
  <si>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</si>
  <si>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</si>
  <si>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</si>
  <si>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</si>
  <si>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</si>
  <si>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</si>
  <si>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</si>
  <si>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</si>
  <si>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</si>
  <si>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</si>
  <si>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</si>
  <si>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</si>
  <si>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</si>
  <si>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</si>
  <si>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</si>
  <si>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</si>
  <si>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</si>
  <si>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</si>
  <si>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</si>
  <si>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</si>
  <si>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</si>
  <si>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</si>
  <si>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</si>
  <si>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</si>
  <si>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</si>
  <si>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</si>
  <si>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</si>
  <si>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</si>
  <si>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</si>
  <si>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</si>
  <si>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</si>
  <si>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</si>
  <si>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</si>
  <si>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</si>
  <si>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</si>
  <si>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</si>
  <si>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</si>
  <si>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</si>
  <si>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</si>
  <si>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</si>
  <si>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</si>
  <si>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</si>
  <si>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</si>
  <si>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</si>
  <si>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</si>
  <si>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</si>
  <si>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</si>
  <si>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</si>
  <si>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</si>
  <si>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</si>
  <si>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</si>
  <si>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</si>
  <si>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</si>
  <si>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</si>
  <si>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</si>
  <si>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</si>
  <si>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</si>
  <si>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</si>
  <si>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</si>
  <si>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</si>
  <si>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</si>
  <si>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</si>
  <si>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</si>
  <si>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</si>
  <si>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</si>
  <si>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</si>
  <si>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</si>
  <si>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</si>
  <si>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</si>
  <si>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</si>
  <si>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</si>
  <si>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</si>
  <si>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</si>
  <si>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</si>
  <si>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</si>
  <si>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</si>
  <si>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</si>
  <si>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</si>
  <si>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</si>
  <si>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</si>
  <si>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</si>
  <si>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</si>
  <si>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</si>
  <si>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</si>
  <si>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</si>
  <si>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</si>
  <si>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</si>
  <si>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</si>
  <si>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</si>
  <si>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</si>
  <si>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</si>
  <si>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</si>
  <si>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</si>
  <si>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</si>
  <si>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</si>
  <si>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</si>
  <si>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</si>
  <si>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</si>
  <si>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</si>
  <si>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</si>
  <si>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</si>
  <si>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</si>
  <si>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</si>
  <si>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</si>
  <si>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</si>
  <si>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</si>
  <si>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</si>
  <si>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</si>
  <si>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</si>
  <si>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</si>
  <si>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</si>
  <si>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</si>
  <si>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</si>
  <si>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</si>
  <si>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</si>
  <si>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</si>
  <si>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</si>
  <si>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</si>
  <si>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</si>
  <si>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</si>
  <si>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</si>
  <si>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</si>
  <si>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</si>
  <si>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</si>
  <si>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</si>
  <si>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</si>
  <si>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</si>
  <si>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</si>
  <si>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</si>
  <si>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</si>
  <si>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</si>
  <si>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</si>
  <si>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</si>
  <si>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</si>
  <si>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</si>
  <si>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</si>
  <si>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</si>
  <si>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</si>
  <si>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</si>
  <si>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</si>
  <si>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</si>
  <si>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</si>
  <si>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</si>
  <si>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</si>
  <si>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</si>
  <si>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</si>
  <si>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</si>
  <si>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</si>
  <si>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</si>
  <si>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</si>
  <si>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</si>
  <si>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</si>
  <si>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</si>
  <si>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</si>
  <si>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</si>
  <si>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</si>
  <si>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</si>
  <si>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</si>
  <si>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</si>
  <si>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</si>
  <si>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</si>
  <si>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</si>
  <si>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</si>
  <si>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</si>
  <si>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</si>
  <si>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</si>
  <si>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</si>
  <si>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</si>
  <si>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</si>
  <si>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</si>
  <si>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</si>
  <si>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</si>
  <si>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</si>
  <si>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</si>
  <si>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</si>
  <si>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</si>
  <si>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</si>
  <si>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</si>
  <si>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</si>
  <si>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</si>
  <si>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</si>
  <si>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</si>
  <si>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</si>
  <si>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</si>
  <si>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</si>
  <si>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</si>
  <si>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</si>
  <si>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</si>
  <si>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</si>
  <si>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</si>
  <si>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</si>
  <si>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</si>
  <si>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</si>
  <si>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</si>
  <si>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</si>
  <si>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</si>
  <si>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</si>
  <si>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</si>
  <si>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</si>
  <si>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</si>
  <si>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</si>
  <si>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</si>
  <si>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</si>
  <si>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</si>
  <si>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</si>
  <si>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</si>
  <si>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</si>
  <si>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</si>
  <si>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</si>
  <si>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</si>
  <si>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</si>
  <si>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</si>
  <si>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</si>
  <si>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</si>
  <si>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</si>
  <si>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</si>
  <si>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</si>
  <si>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</si>
  <si>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</si>
  <si>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</si>
  <si>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</si>
  <si>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</si>
  <si>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</si>
  <si>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</si>
  <si>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</si>
  <si>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</si>
  <si>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</si>
  <si>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</si>
  <si>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</si>
  <si>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</si>
  <si>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</si>
  <si>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</si>
  <si>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</si>
  <si>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</si>
  <si>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</si>
  <si>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</si>
  <si>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</si>
  <si>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</si>
  <si>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</si>
  <si>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</si>
  <si>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</si>
  <si>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</si>
  <si>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</si>
  <si>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</si>
  <si>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</si>
  <si>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</si>
  <si>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</si>
  <si>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</si>
  <si>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</si>
  <si>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</si>
  <si>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</si>
  <si>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</si>
  <si>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</si>
  <si>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</si>
  <si>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</si>
  <si>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</si>
  <si>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</si>
  <si>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</si>
  <si>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</si>
  <si>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</si>
  <si>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</si>
  <si>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</si>
  <si>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</si>
  <si>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</si>
  <si>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</si>
  <si>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</si>
  <si>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</si>
  <si>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</si>
  <si>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</si>
  <si>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</si>
  <si>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</si>
  <si>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</si>
  <si>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</si>
  <si>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</si>
  <si>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</si>
  <si>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</si>
  <si>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</si>
  <si>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</si>
  <si>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</si>
  <si>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</si>
  <si>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</si>
  <si>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</si>
  <si>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</si>
  <si>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</si>
  <si>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</si>
  <si>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</si>
  <si>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</si>
  <si>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</si>
  <si>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</si>
  <si>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</si>
  <si>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</si>
  <si>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</si>
  <si>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</si>
  <si>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</si>
  <si>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</si>
  <si>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</si>
  <si>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</si>
  <si>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</si>
  <si>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</si>
  <si>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</si>
  <si>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</si>
  <si>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</si>
  <si>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</si>
  <si>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</si>
  <si>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</si>
  <si>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</si>
  <si>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</si>
  <si>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</si>
  <si>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</si>
  <si>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</si>
  <si>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</si>
  <si>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</si>
  <si>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</si>
  <si>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</si>
  <si>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</si>
  <si>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</si>
  <si>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</si>
  <si>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</si>
  <si>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</si>
  <si>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</si>
  <si>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</si>
  <si>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</si>
  <si>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</si>
  <si>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</si>
  <si>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</si>
  <si>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</si>
  <si>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</si>
  <si>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</si>
  <si>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</si>
  <si>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</si>
  <si>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</si>
  <si>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</si>
  <si>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</si>
  <si>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</si>
  <si>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</si>
  <si>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</si>
  <si>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</si>
  <si>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</si>
  <si>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</si>
  <si>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</si>
  <si>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</si>
  <si>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</si>
  <si>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</si>
  <si>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</si>
  <si>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</si>
  <si>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</si>
  <si>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</si>
  <si>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</si>
  <si>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</si>
  <si>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</si>
  <si>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</si>
  <si>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</si>
  <si>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</si>
  <si>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</si>
  <si>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</si>
  <si>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</si>
  <si>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</si>
  <si>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</si>
  <si>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</si>
  <si>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</si>
  <si>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</si>
  <si>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</si>
  <si>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</si>
  <si>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</si>
  <si>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</si>
  <si>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</si>
  <si>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</si>
  <si>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</si>
  <si>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</si>
  <si>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</si>
  <si>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</si>
  <si>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</si>
  <si>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</si>
  <si>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</si>
  <si>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</si>
  <si>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</si>
  <si>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</si>
  <si>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</si>
  <si>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</si>
  <si>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</si>
  <si>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</si>
  <si>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</si>
  <si>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</si>
  <si>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</si>
  <si>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</si>
  <si>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</si>
  <si>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</si>
  <si>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</si>
  <si>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</si>
  <si>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</si>
  <si>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</si>
  <si>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</si>
  <si>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</si>
  <si>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</si>
  <si>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</si>
  <si>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</si>
  <si>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</si>
  <si>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</si>
  <si>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</si>
  <si>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</si>
  <si>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</si>
  <si>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</si>
  <si>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</si>
  <si>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</si>
  <si>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</si>
  <si>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</si>
  <si>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</si>
  <si>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</si>
  <si>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</si>
  <si>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</si>
  <si>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</si>
  <si>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</si>
  <si>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</si>
  <si>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</si>
  <si>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</si>
  <si>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</si>
  <si>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</si>
  <si>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</si>
  <si>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</si>
  <si>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</si>
  <si>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</si>
  <si>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</si>
  <si>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</si>
  <si>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</si>
  <si>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</si>
  <si>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</si>
  <si>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</si>
  <si>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</si>
  <si>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</si>
  <si>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</si>
  <si>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</si>
  <si>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</si>
  <si>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</si>
  <si>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</si>
  <si>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</si>
  <si>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</si>
  <si>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</si>
  <si>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</si>
  <si>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</si>
  <si>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</si>
  <si>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</si>
  <si>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</si>
  <si>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</si>
  <si>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</si>
  <si>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</si>
  <si>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</si>
  <si>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</si>
  <si>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</si>
  <si>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</si>
  <si>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</si>
  <si>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</si>
  <si>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</si>
  <si>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</si>
  <si>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</si>
  <si>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</si>
  <si>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</si>
  <si>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</si>
  <si>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</si>
  <si>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</si>
  <si>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</si>
  <si>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</si>
  <si>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</si>
  <si>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</si>
  <si>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</si>
  <si>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</si>
  <si>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</si>
  <si>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</si>
  <si>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</si>
  <si>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</si>
  <si>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</si>
  <si>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</si>
  <si>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</si>
  <si>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</si>
  <si>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</si>
  <si>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</si>
  <si>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</si>
  <si>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</si>
  <si>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</si>
  <si>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</si>
  <si>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</si>
  <si>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</si>
  <si>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</si>
  <si>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</si>
  <si>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</si>
  <si>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</si>
  <si>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</si>
  <si>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</si>
  <si>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</si>
  <si>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</si>
  <si>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</si>
  <si>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</si>
  <si>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</si>
  <si>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</si>
  <si>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</si>
  <si>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</si>
  <si>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</si>
  <si>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</si>
  <si>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</si>
  <si>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</si>
  <si>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</si>
  <si>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</si>
  <si>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</si>
  <si>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</si>
  <si>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</si>
  <si>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</si>
  <si>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</si>
  <si>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</si>
  <si>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</si>
  <si>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</si>
  <si>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</si>
  <si>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</si>
  <si>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</si>
  <si>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</si>
  <si>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</si>
  <si>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</si>
  <si>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</si>
  <si>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</si>
  <si>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</si>
  <si>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</si>
  <si>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</si>
  <si>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</si>
  <si>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</si>
  <si>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</si>
  <si>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</si>
  <si>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</si>
  <si>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</si>
  <si>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</si>
  <si>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</si>
  <si>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</si>
  <si>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</si>
  <si>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</si>
  <si>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</si>
  <si>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</si>
  <si>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</si>
  <si>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</si>
  <si>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</si>
  <si>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</si>
  <si>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</si>
  <si>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</si>
  <si>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</si>
  <si>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</si>
  <si>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</si>
  <si>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</si>
  <si>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</si>
  <si>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</si>
  <si>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</si>
  <si>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</si>
  <si>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</si>
  <si>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</si>
  <si>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</si>
  <si>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</si>
  <si>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</si>
  <si>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</si>
  <si>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</si>
  <si>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</si>
  <si>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</si>
  <si>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</si>
  <si>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</si>
  <si>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</si>
  <si>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</si>
  <si>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</si>
  <si>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</si>
  <si>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</si>
  <si>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</si>
  <si>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</si>
  <si>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</si>
  <si>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</si>
  <si>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</si>
  <si>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</si>
  <si>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</si>
  <si>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</si>
  <si>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</si>
  <si>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</si>
  <si>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</si>
  <si>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</si>
  <si>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</si>
  <si>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</si>
  <si>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</si>
  <si>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</si>
  <si>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</si>
  <si>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</si>
  <si>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</si>
  <si>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</si>
  <si>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</si>
  <si>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</si>
  <si>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</si>
  <si>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</si>
  <si>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</si>
  <si>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</si>
  <si>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</si>
  <si>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</si>
  <si>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</si>
  <si>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</si>
  <si>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</si>
  <si>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</si>
  <si>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</si>
  <si>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</si>
  <si>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</si>
  <si>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</si>
  <si>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</si>
  <si>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</si>
  <si>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</si>
  <si>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</si>
  <si>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</si>
  <si>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</si>
  <si>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</si>
  <si>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</si>
  <si>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</si>
  <si>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</si>
  <si>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</si>
  <si>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</si>
  <si>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</si>
  <si>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</si>
  <si>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</si>
  <si>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</si>
  <si>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</si>
  <si>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</si>
  <si>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</si>
  <si>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</si>
  <si>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</si>
  <si>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</si>
  <si>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</si>
  <si>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</si>
  <si>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</si>
  <si>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</si>
  <si>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</si>
  <si>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</si>
  <si>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</si>
  <si>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</si>
  <si>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</si>
  <si>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</si>
  <si>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</si>
  <si>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</si>
  <si>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</si>
  <si>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</si>
  <si>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</si>
  <si>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</si>
  <si>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</si>
  <si>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</si>
  <si>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</si>
  <si>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</si>
  <si>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</si>
  <si>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</si>
  <si>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</si>
  <si>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</si>
  <si>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</si>
  <si>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</si>
  <si>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</si>
  <si>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</si>
  <si>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</si>
  <si>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</si>
  <si>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</si>
  <si>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</si>
  <si>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</si>
  <si>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</si>
  <si>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</si>
  <si>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</si>
  <si>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</si>
  <si>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</si>
  <si>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</si>
  <si>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</si>
  <si>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</si>
  <si>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</si>
  <si>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</si>
  <si>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</si>
  <si>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</si>
  <si>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</si>
  <si>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</si>
  <si>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</si>
  <si>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</si>
  <si>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</si>
  <si>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</si>
  <si>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</si>
  <si>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</si>
  <si>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</si>
  <si>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</si>
  <si>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</si>
  <si>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</si>
  <si>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</si>
  <si>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</si>
  <si>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</si>
  <si>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</si>
  <si>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</si>
  <si>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</si>
  <si>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</si>
  <si>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</si>
  <si>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</si>
  <si>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</si>
  <si>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</si>
  <si>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</si>
  <si>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</si>
  <si>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</si>
  <si>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</si>
  <si>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</si>
  <si>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</si>
  <si>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</si>
  <si>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</si>
  <si>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</si>
  <si>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</si>
  <si>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</si>
  <si>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</si>
  <si>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</si>
  <si>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</si>
  <si>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</si>
  <si>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</si>
  <si>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</si>
  <si>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</si>
  <si>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</si>
  <si>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</si>
  <si>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</si>
  <si>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</si>
  <si>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</si>
  <si>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</si>
  <si>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</si>
  <si>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</si>
  <si>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</si>
  <si>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</si>
  <si>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</si>
  <si>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</si>
  <si>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</si>
  <si>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</si>
  <si>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</si>
  <si>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</si>
  <si>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</si>
  <si>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</si>
  <si>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</si>
  <si>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</si>
  <si>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</si>
  <si>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</si>
  <si>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</si>
  <si>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</si>
  <si>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</si>
  <si>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</si>
  <si>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</si>
  <si>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</si>
  <si>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</si>
  <si>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</si>
  <si>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</si>
  <si>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</si>
  <si>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</si>
  <si>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</si>
  <si>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</si>
  <si>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</si>
  <si>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</si>
  <si>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</si>
  <si>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</si>
  <si>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</si>
  <si>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</si>
  <si>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</si>
  <si>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</si>
  <si>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</si>
  <si>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</si>
  <si>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</si>
  <si>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</si>
  <si>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</si>
  <si>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</si>
  <si>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</si>
  <si>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</si>
  <si>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</si>
  <si>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</si>
  <si>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</si>
  <si>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</si>
  <si>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</si>
  <si>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</si>
  <si>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</si>
  <si>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</si>
  <si>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</si>
  <si>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</si>
  <si>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</si>
  <si>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</si>
  <si>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</si>
  <si>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</si>
  <si>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</si>
  <si>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</si>
  <si>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</si>
  <si>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</si>
  <si>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</si>
  <si>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</si>
  <si>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</si>
  <si>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</si>
  <si>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</si>
  <si>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</si>
  <si>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</si>
  <si>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</si>
  <si>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</si>
  <si>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</si>
  <si>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</si>
  <si>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</si>
  <si>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</si>
  <si>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</si>
  <si>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</si>
  <si>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</si>
  <si>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</si>
  <si>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</si>
  <si>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</si>
  <si>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</si>
  <si>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</si>
  <si>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</si>
  <si>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</si>
  <si>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</si>
  <si>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</si>
  <si>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</si>
  <si>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</si>
  <si>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</si>
  <si>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</si>
  <si>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</si>
  <si>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</si>
  <si>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</si>
  <si>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</si>
  <si>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</si>
  <si>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</si>
  <si>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</si>
  <si>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</si>
  <si>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</si>
  <si>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</si>
  <si>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</si>
  <si>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</si>
  <si>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</si>
  <si>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</si>
  <si>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</si>
  <si>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</si>
  <si>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</si>
  <si>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</si>
  <si>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</si>
  <si>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</si>
  <si>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</si>
  <si>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</si>
  <si>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</si>
  <si>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</si>
  <si>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</si>
  <si>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</si>
  <si>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</si>
  <si>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</si>
  <si>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</si>
  <si>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</si>
  <si>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</si>
  <si>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</si>
  <si>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</si>
  <si>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</si>
  <si>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</si>
  <si>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</si>
  <si>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</si>
  <si>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</si>
  <si>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</si>
  <si>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</si>
  <si>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</si>
  <si>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</si>
  <si>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</si>
  <si>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</si>
  <si>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</si>
  <si>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</si>
  <si>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</si>
  <si>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</si>
  <si>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</si>
  <si>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</si>
  <si>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</si>
  <si>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</si>
  <si>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</si>
  <si>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</si>
  <si>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</si>
  <si>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</si>
  <si>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</si>
  <si>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</si>
  <si>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</si>
  <si>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</si>
  <si>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</si>
  <si>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</si>
  <si>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</si>
  <si>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</si>
  <si>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</si>
  <si>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</si>
  <si>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</si>
  <si>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</si>
  <si>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</si>
  <si>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</si>
  <si>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</si>
  <si>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</si>
  <si>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</si>
  <si>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</si>
  <si>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</si>
  <si>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</si>
  <si>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</si>
  <si>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</si>
  <si>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</si>
  <si>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</si>
  <si>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</si>
  <si>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</si>
  <si>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</si>
  <si>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</si>
  <si>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</si>
  <si>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</si>
  <si>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</si>
  <si>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</si>
  <si>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</si>
  <si>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</si>
  <si>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</si>
  <si>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</si>
  <si>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</si>
  <si>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</si>
  <si>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</si>
  <si>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</si>
  <si>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</si>
  <si>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</si>
  <si>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</si>
  <si>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</si>
  <si>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</si>
  <si>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</si>
  <si>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</si>
  <si>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</si>
  <si>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</si>
  <si>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</si>
  <si>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</si>
  <si>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</si>
  <si>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</si>
  <si>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</si>
  <si>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</si>
  <si>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</si>
  <si>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</si>
  <si>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</si>
  <si>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</si>
  <si>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</si>
  <si>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</si>
  <si>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</si>
  <si>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</si>
  <si>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</si>
  <si>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</si>
  <si>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</si>
  <si>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</si>
  <si>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</si>
  <si>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</si>
  <si>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</si>
  <si>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</si>
  <si>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</si>
  <si>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</si>
  <si>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</si>
  <si>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</si>
  <si>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</si>
  <si>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</si>
  <si>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</si>
  <si>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</si>
  <si>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</si>
  <si>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</si>
  <si>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</si>
  <si>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</si>
  <si>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</si>
  <si>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</si>
  <si>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</si>
  <si>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</si>
  <si>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</si>
  <si>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</si>
  <si>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</si>
  <si>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</si>
  <si>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</si>
  <si>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</si>
  <si>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</si>
  <si>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</si>
  <si>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</si>
  <si>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</si>
  <si>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</si>
  <si>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</si>
  <si>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</si>
  <si>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</si>
  <si>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</si>
  <si>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</si>
  <si>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</si>
  <si>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</si>
  <si>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</si>
  <si>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</si>
  <si>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</si>
  <si>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</si>
  <si>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</si>
  <si>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</si>
  <si>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</si>
  <si>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</si>
  <si>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</si>
  <si>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</si>
  <si>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</si>
  <si>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</si>
  <si>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</si>
  <si>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</si>
  <si>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</si>
  <si>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</si>
  <si>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</si>
  <si>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</si>
  <si>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</si>
  <si>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</si>
  <si>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</si>
  <si>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</si>
  <si>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</si>
  <si>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</si>
  <si>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</si>
  <si>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</si>
  <si>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</si>
  <si>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</si>
  <si>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</si>
  <si>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</si>
  <si>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</si>
  <si>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</si>
  <si>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</si>
  <si>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</si>
  <si>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</si>
  <si>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</si>
  <si>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</si>
  <si>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</si>
  <si>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</si>
  <si>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</si>
  <si>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</si>
  <si>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</si>
  <si>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</si>
  <si>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</si>
  <si>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</si>
  <si>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</si>
  <si>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</si>
  <si>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</si>
  <si>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</si>
  <si>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</si>
  <si>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</si>
  <si>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</si>
  <si>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</si>
  <si>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</si>
  <si>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</si>
  <si>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</si>
  <si>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</si>
  <si>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</si>
  <si>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</si>
  <si>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</si>
  <si>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</si>
  <si>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</si>
  <si>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</si>
  <si>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</si>
  <si>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</si>
  <si>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</si>
  <si>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</si>
  <si>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</si>
  <si>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</si>
  <si>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</si>
  <si>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</si>
  <si>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</si>
  <si>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</si>
  <si>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</si>
  <si>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</si>
  <si>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</si>
  <si>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</si>
  <si>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</si>
  <si>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</si>
  <si>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</si>
  <si>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</si>
  <si>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</si>
  <si>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</si>
  <si>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</si>
  <si>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</si>
  <si>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</si>
  <si>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</si>
  <si>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</si>
  <si>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</si>
  <si>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</si>
  <si>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</si>
  <si>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</si>
  <si>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</si>
  <si>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</si>
  <si>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</si>
  <si>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</si>
  <si>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</si>
  <si>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</si>
  <si>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</si>
  <si>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</si>
  <si>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</si>
  <si>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</si>
  <si>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</si>
  <si>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</si>
  <si>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</si>
  <si>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</si>
  <si>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</si>
  <si>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</si>
  <si>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</si>
  <si>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</si>
  <si>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</si>
  <si>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</si>
  <si>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</si>
  <si>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</si>
  <si>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</si>
  <si>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</si>
  <si>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</si>
  <si>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</si>
  <si>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</si>
  <si>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</si>
  <si>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</si>
  <si>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</si>
  <si>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</si>
  <si>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</si>
  <si>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</si>
  <si>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</si>
  <si>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</si>
  <si>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</si>
  <si>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</si>
  <si>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</si>
  <si>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</si>
  <si>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</si>
  <si>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</si>
  <si>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</si>
  <si>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</si>
  <si>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</si>
  <si>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</si>
  <si>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</si>
  <si>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</si>
  <si>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</si>
  <si>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</si>
  <si>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</si>
  <si>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</si>
  <si>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</si>
  <si>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</si>
  <si>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</si>
  <si>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</si>
  <si>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</si>
  <si>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</si>
  <si>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</si>
  <si>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</si>
  <si>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</si>
  <si>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</si>
  <si>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</si>
  <si>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</si>
  <si>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</si>
  <si>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</si>
  <si>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</si>
  <si>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</si>
  <si>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</si>
  <si>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</si>
  <si>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</si>
  <si>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</si>
  <si>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</si>
  <si>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</si>
  <si>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</si>
  <si>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</si>
  <si>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</si>
  <si>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</si>
  <si>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</si>
  <si>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</si>
  <si>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</si>
  <si>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</si>
  <si>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</si>
  <si>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</si>
  <si>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</si>
  <si>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</si>
  <si>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</si>
  <si>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</si>
  <si>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</si>
  <si>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</si>
  <si>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</si>
  <si>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</si>
  <si>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</si>
  <si>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</si>
  <si>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</si>
  <si>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</si>
  <si>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</si>
  <si>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</si>
  <si>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</si>
  <si>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</si>
  <si>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</si>
  <si>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</si>
  <si>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</si>
  <si>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</si>
  <si>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</si>
  <si>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</si>
  <si>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</si>
  <si>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</si>
  <si>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</si>
  <si>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</si>
  <si>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</si>
  <si>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</si>
  <si>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</si>
  <si>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</si>
  <si>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</si>
  <si>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</si>
  <si>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</si>
  <si>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</si>
  <si>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</si>
  <si>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</si>
  <si>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</si>
  <si>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</si>
  <si>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</si>
  <si>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</si>
  <si>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</si>
  <si>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</si>
  <si>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</si>
  <si>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</si>
  <si>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</si>
  <si>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</si>
  <si>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</si>
  <si>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</si>
  <si>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</si>
  <si>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</si>
  <si>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</si>
  <si>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</si>
  <si>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</si>
  <si>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</si>
  <si>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</si>
  <si>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</si>
  <si>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</si>
  <si>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</si>
  <si>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</si>
  <si>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</si>
  <si>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</si>
  <si>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</si>
  <si>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</si>
  <si>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</si>
  <si>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</si>
  <si>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</si>
  <si>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</si>
  <si>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</si>
  <si>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</si>
  <si>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</si>
  <si>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</si>
  <si>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</si>
  <si>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</si>
  <si>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</si>
  <si>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</si>
  <si>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</si>
  <si>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</si>
  <si>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</si>
  <si>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</si>
  <si>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</si>
  <si>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</si>
  <si>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</si>
  <si>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</si>
  <si>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</si>
  <si>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</si>
  <si>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</si>
  <si>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</si>
  <si>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</si>
  <si>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</si>
  <si>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</si>
  <si>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</si>
  <si>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</si>
  <si>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</si>
  <si>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</si>
  <si>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</si>
  <si>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</si>
  <si>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</si>
  <si>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</si>
  <si>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</si>
  <si>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</si>
  <si>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</si>
  <si>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</si>
  <si>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</si>
  <si>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</si>
  <si>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</si>
  <si>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</si>
  <si>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</si>
  <si>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</si>
  <si>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</si>
  <si>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</si>
  <si>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</si>
  <si>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</si>
  <si>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</si>
  <si>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</si>
  <si>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</si>
  <si>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</si>
  <si>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</si>
  <si>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</si>
  <si>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</si>
  <si>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</si>
  <si>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</si>
  <si>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</si>
  <si>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</si>
  <si>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</si>
  <si>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</si>
  <si>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</si>
  <si>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</si>
  <si>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</si>
  <si>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</si>
  <si>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</si>
  <si>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</si>
  <si>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</si>
  <si>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</si>
  <si>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</si>
  <si>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</si>
  <si>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</si>
  <si>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</si>
  <si>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</si>
  <si>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</si>
  <si>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</si>
  <si>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</si>
  <si>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</si>
  <si>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</si>
  <si>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</si>
  <si>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</si>
  <si>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</si>
  <si>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</si>
  <si>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</si>
  <si>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</si>
  <si>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</si>
  <si>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</si>
  <si>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</si>
  <si>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</si>
  <si>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</si>
  <si>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</si>
  <si>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</si>
  <si>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</si>
  <si>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</si>
  <si>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</si>
  <si>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</si>
  <si>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</si>
  <si>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</si>
  <si>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</si>
  <si>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</si>
  <si>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</si>
  <si>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</si>
  <si>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</si>
  <si>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</si>
  <si>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</si>
  <si>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</si>
  <si>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</si>
  <si>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</si>
  <si>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</si>
  <si>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</si>
  <si>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</si>
  <si>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</si>
  <si>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</si>
  <si>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</si>
  <si>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</si>
  <si>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</si>
  <si>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</si>
  <si>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</si>
  <si>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</si>
  <si>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</si>
  <si>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</si>
  <si>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</si>
  <si>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</si>
  <si>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</si>
  <si>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</si>
  <si>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</si>
  <si>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</si>
  <si>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</si>
  <si>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</si>
  <si>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</si>
  <si>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</si>
  <si>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</si>
  <si>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</si>
  <si>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</si>
  <si>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</si>
  <si>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</si>
  <si>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</si>
  <si>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</si>
  <si>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</si>
  <si>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</si>
  <si>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</si>
  <si>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</si>
  <si>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</si>
  <si>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</si>
  <si>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</si>
  <si>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</si>
  <si>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</si>
  <si>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</si>
  <si>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</si>
  <si>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</si>
  <si>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</si>
  <si>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</si>
  <si>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</si>
  <si>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</si>
  <si>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</si>
  <si>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</si>
  <si>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</si>
  <si>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</si>
  <si>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</si>
  <si>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</si>
  <si>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</si>
  <si>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</si>
  <si>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</si>
  <si>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</si>
  <si>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</si>
  <si>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</si>
  <si>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</si>
  <si>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</si>
  <si>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</si>
  <si>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</si>
  <si>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</si>
  <si>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</si>
  <si>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</si>
  <si>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</si>
  <si>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</si>
  <si>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</si>
  <si>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</si>
  <si>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</si>
  <si>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</si>
  <si>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</si>
  <si>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</si>
  <si>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</si>
  <si>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</si>
  <si>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</si>
  <si>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</si>
  <si>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</si>
  <si>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</si>
  <si>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</si>
  <si>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</si>
  <si>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</si>
  <si>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</si>
  <si>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</si>
  <si>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</si>
  <si>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</si>
  <si>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</si>
  <si>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</si>
  <si>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</si>
  <si>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</si>
  <si>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</si>
  <si>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</si>
  <si>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</si>
  <si>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</si>
  <si>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</si>
  <si>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</si>
  <si>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</si>
  <si>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</si>
  <si>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</si>
  <si>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</si>
  <si>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</si>
  <si>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</si>
  <si>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</si>
  <si>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</si>
  <si>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</si>
  <si>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</si>
  <si>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</si>
  <si>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</si>
  <si>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</si>
  <si>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</si>
  <si>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</si>
  <si>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</si>
  <si>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</si>
  <si>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</si>
  <si>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</si>
  <si>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</si>
  <si>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</si>
  <si>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</si>
  <si>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</si>
  <si>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</si>
  <si>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</si>
  <si>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</si>
  <si>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</si>
  <si>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</si>
  <si>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</si>
  <si>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</si>
  <si>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</si>
  <si>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</si>
  <si>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</si>
  <si>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</si>
  <si>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</si>
  <si>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</si>
  <si>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</si>
  <si>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</si>
  <si>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</si>
  <si>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</si>
  <si>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</si>
  <si>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</si>
  <si>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</si>
  <si>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</si>
  <si>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</si>
  <si>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</si>
  <si>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</si>
  <si>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</si>
  <si>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</si>
  <si>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</si>
  <si>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</si>
  <si>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</si>
  <si>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</si>
  <si>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</si>
  <si>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</si>
  <si>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</si>
  <si>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</si>
  <si>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</si>
  <si>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</si>
  <si>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</si>
  <si>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</si>
  <si>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</si>
  <si>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</si>
  <si>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</si>
  <si>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</si>
  <si>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</si>
  <si>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</si>
  <si>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</si>
  <si>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</si>
  <si>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</si>
  <si>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</si>
  <si>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</si>
  <si>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</si>
  <si>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</si>
  <si>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</si>
  <si>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</si>
  <si>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</si>
  <si>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</si>
  <si>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</si>
  <si>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</si>
  <si>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</si>
  <si>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</si>
  <si>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</si>
  <si>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</si>
  <si>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</si>
  <si>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</si>
  <si>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</si>
  <si>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</si>
  <si>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</si>
  <si>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</si>
  <si>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</si>
  <si>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</si>
  <si>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</si>
  <si>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</si>
  <si>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</si>
  <si>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</si>
  <si>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</si>
  <si>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</si>
  <si>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</si>
  <si>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</si>
  <si>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</si>
  <si>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</si>
  <si>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</si>
  <si>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</si>
  <si>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</si>
  <si>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</si>
  <si>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</si>
  <si>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</si>
  <si>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</si>
  <si>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</si>
  <si>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</si>
  <si>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</si>
  <si>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</si>
  <si>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</si>
  <si>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</si>
  <si>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</si>
  <si>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</si>
  <si>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</si>
  <si>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</si>
  <si>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</si>
  <si>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</si>
  <si>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</si>
  <si>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</si>
  <si>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</si>
  <si>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</si>
  <si>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</si>
  <si>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</si>
  <si>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</si>
  <si>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</si>
  <si>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</si>
  <si>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</si>
  <si>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</si>
  <si>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</si>
  <si>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</si>
  <si>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</si>
  <si>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</si>
  <si>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</si>
  <si>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</si>
  <si>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</si>
  <si>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</si>
  <si>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</si>
  <si>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</si>
  <si>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</si>
  <si>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</si>
  <si>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</si>
  <si>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</si>
  <si>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</si>
  <si>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</si>
  <si>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</si>
  <si>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</si>
  <si>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</si>
  <si>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</si>
  <si>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</si>
  <si>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</si>
  <si>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</si>
  <si>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</si>
  <si>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</si>
  <si>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</si>
  <si>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</si>
  <si>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</si>
  <si>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</si>
  <si>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</si>
  <si>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</si>
  <si>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</si>
  <si>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</si>
  <si>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</si>
  <si>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</si>
  <si>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</si>
  <si>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</si>
  <si>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</si>
  <si>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</si>
  <si>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</si>
  <si>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</si>
  <si>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</si>
  <si>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</si>
  <si>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</si>
  <si>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</si>
  <si>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</si>
  <si>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</si>
  <si>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</si>
  <si>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</si>
  <si>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</si>
  <si>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</si>
  <si>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</si>
  <si>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</si>
  <si>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</si>
  <si>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</si>
  <si>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</si>
  <si>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</si>
  <si>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</si>
  <si>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</si>
  <si>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</si>
  <si>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</si>
  <si>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</si>
  <si>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</si>
  <si>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</si>
  <si>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</si>
  <si>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</si>
  <si>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</si>
  <si>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</si>
  <si>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</si>
  <si>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</si>
  <si>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</si>
  <si>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</si>
  <si>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</si>
  <si>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</si>
  <si>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</si>
  <si>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</si>
  <si>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</si>
  <si>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</si>
  <si>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</si>
  <si>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</si>
  <si>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</si>
  <si>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</si>
  <si>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</si>
  <si>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</si>
  <si>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</si>
  <si>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</si>
  <si>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</si>
  <si>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</si>
  <si>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</si>
  <si>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</si>
  <si>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</si>
  <si>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</si>
  <si>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</si>
  <si>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</si>
  <si>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</si>
  <si>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</si>
  <si>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</si>
  <si>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</si>
  <si>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</si>
  <si>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</si>
  <si>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</si>
  <si>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</si>
  <si>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</si>
  <si>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</si>
  <si>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</si>
  <si>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</si>
  <si>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</si>
  <si>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</si>
  <si>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</si>
  <si>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</si>
  <si>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</si>
  <si>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</si>
  <si>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</si>
  <si>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</si>
  <si>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</si>
  <si>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</si>
  <si>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</si>
  <si>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</si>
  <si>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</si>
  <si>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</si>
  <si>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</si>
  <si>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</si>
  <si>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</si>
  <si>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</si>
  <si>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</si>
  <si>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</si>
  <si>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</si>
  <si>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</si>
  <si>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</si>
  <si>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</si>
  <si>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</si>
  <si>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</si>
  <si>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</si>
  <si>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</si>
  <si>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</si>
  <si>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</si>
  <si>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</si>
  <si>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</si>
  <si>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</si>
  <si>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</si>
  <si>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</si>
  <si>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</si>
  <si>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</si>
  <si>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</si>
  <si>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</si>
  <si>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</si>
  <si>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</si>
  <si>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</si>
  <si>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</si>
  <si>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</si>
  <si>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</si>
  <si>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</si>
  <si>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</si>
  <si>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</si>
  <si>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</si>
  <si>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</si>
  <si>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</si>
  <si>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</si>
  <si>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</si>
  <si>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</si>
  <si>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</si>
  <si>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</si>
  <si>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</si>
  <si>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</si>
  <si>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</si>
  <si>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</si>
  <si>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</si>
  <si>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</si>
  <si>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</si>
  <si>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</si>
  <si>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</si>
  <si>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</si>
  <si>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</si>
  <si>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</si>
  <si>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</si>
  <si>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</si>
  <si>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</si>
  <si>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</si>
  <si>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</si>
  <si>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</si>
  <si>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</si>
  <si>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</si>
  <si>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</si>
  <si>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</si>
  <si>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</si>
  <si>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</si>
  <si>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</si>
  <si>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</si>
  <si>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</si>
  <si>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</si>
  <si>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</si>
  <si>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</si>
  <si>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</si>
  <si>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</si>
  <si>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</si>
  <si>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</si>
  <si>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</si>
  <si>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</si>
  <si>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</si>
  <si>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</si>
  <si>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</si>
  <si>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</si>
  <si>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</si>
  <si>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</si>
  <si>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</si>
  <si>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</si>
  <si>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</si>
  <si>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</si>
  <si>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</si>
  <si>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</si>
  <si>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</si>
  <si>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</si>
  <si>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</si>
  <si>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</si>
  <si>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</si>
  <si>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</si>
  <si>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</si>
  <si>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</si>
  <si>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</si>
  <si>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</si>
  <si>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</si>
  <si>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</si>
  <si>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</si>
  <si>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</si>
  <si>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</si>
  <si>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</si>
  <si>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</si>
  <si>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</si>
  <si>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</si>
  <si>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</si>
  <si>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</si>
  <si>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</si>
  <si>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</si>
  <si>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</si>
  <si>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</si>
  <si>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</si>
  <si>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</si>
  <si>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</si>
  <si>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</si>
  <si>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</si>
  <si>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</si>
  <si>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</si>
  <si>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</si>
  <si>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</si>
  <si>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</si>
  <si>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</si>
  <si>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</si>
  <si>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</si>
  <si>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</si>
  <si>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</si>
  <si>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</si>
  <si>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</si>
  <si>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</si>
  <si>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</si>
  <si>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</si>
  <si>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</si>
  <si>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</si>
  <si>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</si>
  <si>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</si>
  <si>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</si>
  <si>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</si>
  <si>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</si>
  <si>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</si>
  <si>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</si>
  <si>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</si>
  <si>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</si>
  <si>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</si>
  <si>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</si>
  <si>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</si>
  <si>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</si>
  <si>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</si>
  <si>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</si>
  <si>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</si>
  <si>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</si>
  <si>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</si>
  <si>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</si>
  <si>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</si>
  <si>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</si>
  <si>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</si>
  <si>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</si>
  <si>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</si>
  <si>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</si>
  <si>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</si>
  <si>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</si>
  <si>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</si>
  <si>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</si>
  <si>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</si>
  <si>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</si>
  <si>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</si>
  <si>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</si>
  <si>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</si>
  <si>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</si>
  <si>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</si>
  <si>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</si>
  <si>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</si>
  <si>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</si>
  <si>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</si>
  <si>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</si>
  <si>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</si>
  <si>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</si>
  <si>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</si>
  <si>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</si>
  <si>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</si>
  <si>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</si>
  <si>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</si>
  <si>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</si>
  <si>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</si>
  <si>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</si>
  <si>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</si>
  <si>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</si>
  <si>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</si>
  <si>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</si>
  <si>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</si>
  <si>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</si>
  <si>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</si>
  <si>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</si>
  <si>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</si>
  <si>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</si>
  <si>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</si>
  <si>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</si>
  <si>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</si>
  <si>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</si>
  <si>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</si>
  <si>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</si>
  <si>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</si>
  <si>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</si>
  <si>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</si>
  <si>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</si>
  <si>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</si>
  <si>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</si>
  <si>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</si>
  <si>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</si>
  <si>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</si>
  <si>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</si>
  <si>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</si>
  <si>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</si>
  <si>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</si>
  <si>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</si>
  <si>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</si>
  <si>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</si>
  <si>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</si>
  <si>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</si>
  <si>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</si>
  <si>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</si>
  <si>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</si>
  <si>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</si>
  <si>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</si>
  <si>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</si>
  <si>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</si>
  <si>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</si>
  <si>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</si>
  <si>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</si>
  <si>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</si>
  <si>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</si>
  <si>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</si>
  <si>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</si>
  <si>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</si>
  <si>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</si>
  <si>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</si>
  <si>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</si>
  <si>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</si>
  <si>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</si>
  <si>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</si>
  <si>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</si>
  <si>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</si>
  <si>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</si>
  <si>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</si>
  <si>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</si>
  <si>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</si>
  <si>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</si>
  <si>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</si>
  <si>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</si>
  <si>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</si>
  <si>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</si>
  <si>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</si>
  <si>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</si>
  <si>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</si>
  <si>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</si>
  <si>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</si>
  <si>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</si>
  <si>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</si>
  <si>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</si>
  <si>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</si>
  <si>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</si>
  <si>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</si>
  <si>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</si>
  <si>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</si>
  <si>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</si>
  <si>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</si>
  <si>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</si>
  <si>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</si>
  <si>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</si>
  <si>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</si>
  <si>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</si>
  <si>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</si>
  <si>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</si>
  <si>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</si>
  <si>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</si>
  <si>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</si>
  <si>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</si>
  <si>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</si>
  <si>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</si>
  <si>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</si>
  <si>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</si>
  <si>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</si>
  <si>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</si>
  <si>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</si>
  <si>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</si>
  <si>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</si>
  <si>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</si>
  <si>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</si>
  <si>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</si>
  <si>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</si>
  <si>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</si>
  <si>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</si>
  <si>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</si>
  <si>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</si>
  <si>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</si>
  <si>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</si>
  <si>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</si>
  <si>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</si>
  <si>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</si>
  <si>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</si>
  <si>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</si>
  <si>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</si>
  <si>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</si>
  <si>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</si>
  <si>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</si>
  <si>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</si>
  <si>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</si>
  <si>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</si>
  <si>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</si>
  <si>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</si>
  <si>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</si>
  <si>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</si>
  <si>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</si>
  <si>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</si>
  <si>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</si>
  <si>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</si>
  <si>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</si>
  <si>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</si>
  <si>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</si>
  <si>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</si>
  <si>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</si>
  <si>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</si>
  <si>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</si>
  <si>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</si>
  <si>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</si>
  <si>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</si>
  <si>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</si>
  <si>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</si>
  <si>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</si>
  <si>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</si>
  <si>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</si>
  <si>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</si>
  <si>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</si>
  <si>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</si>
  <si>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</si>
  <si>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</si>
  <si>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</si>
  <si>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</si>
  <si>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</si>
  <si>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</si>
  <si>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</si>
  <si>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</si>
  <si>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</si>
  <si>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</si>
  <si>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</si>
  <si>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</si>
  <si>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</si>
  <si>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</si>
  <si>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</si>
  <si>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</si>
  <si>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</si>
  <si>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</si>
  <si>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</si>
  <si>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</si>
  <si>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</si>
  <si>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</si>
  <si>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</si>
  <si>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</si>
  <si>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</si>
  <si>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</si>
  <si>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</si>
  <si>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</si>
  <si>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</si>
  <si>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</si>
  <si>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</si>
  <si>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</si>
  <si>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</si>
  <si>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</si>
  <si>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</si>
  <si>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</si>
  <si>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</si>
  <si>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</si>
  <si>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</si>
  <si>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</si>
  <si>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</si>
  <si>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</si>
  <si>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</si>
  <si>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</si>
  <si>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</si>
  <si>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</si>
  <si>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</si>
  <si>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</si>
  <si>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</si>
  <si>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</si>
  <si>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</si>
  <si>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</si>
  <si>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</si>
  <si>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</si>
  <si>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</si>
  <si>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</si>
  <si>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</si>
  <si>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</si>
  <si>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</si>
  <si>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</si>
  <si>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</si>
  <si>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</si>
  <si>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</si>
  <si>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</si>
  <si>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</si>
  <si>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</si>
  <si>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</si>
  <si>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</si>
  <si>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</si>
  <si>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</si>
  <si>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</si>
  <si>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</si>
  <si>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</si>
  <si>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</si>
  <si>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</si>
  <si>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</si>
  <si>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</si>
  <si>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</si>
  <si>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</si>
  <si>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</si>
  <si>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</si>
  <si>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</si>
  <si>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</si>
  <si>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</si>
  <si>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</si>
  <si>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</si>
  <si>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</si>
  <si>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</si>
  <si>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</si>
  <si>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</si>
  <si>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</si>
  <si>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</si>
  <si>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</si>
  <si>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</si>
  <si>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</si>
  <si>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</si>
  <si>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</si>
  <si>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</si>
  <si>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</si>
  <si>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</si>
  <si>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</si>
  <si>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</si>
  <si>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</si>
  <si>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</si>
  <si>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</si>
  <si>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</si>
  <si>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</si>
  <si>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</si>
  <si>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</si>
  <si>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</si>
  <si>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</si>
  <si>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</si>
  <si>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</si>
  <si>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</si>
  <si>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</si>
  <si>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</si>
  <si>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</si>
  <si>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</si>
  <si>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</si>
  <si>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</si>
  <si>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</si>
  <si>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</si>
  <si>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</si>
  <si>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</si>
  <si>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</si>
  <si>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</si>
  <si>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</si>
  <si>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</si>
  <si>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</si>
  <si>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</si>
  <si>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</si>
  <si>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</si>
  <si>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</si>
  <si>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</si>
  <si>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</si>
  <si>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</si>
  <si>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</si>
  <si>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</si>
  <si>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</si>
  <si>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</si>
  <si>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</si>
  <si>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</si>
  <si>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</si>
  <si>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</si>
  <si>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</si>
  <si>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</si>
  <si>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</si>
  <si>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</si>
  <si>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</si>
  <si>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</si>
  <si>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</si>
  <si>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</si>
  <si>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</si>
  <si>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</si>
  <si>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</si>
  <si>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</si>
  <si>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</si>
  <si>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</si>
  <si>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</si>
  <si>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</si>
  <si>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</si>
  <si>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</si>
  <si>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</si>
  <si>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</si>
  <si>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</si>
  <si>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</si>
  <si>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</si>
  <si>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</si>
  <si>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</si>
  <si>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</si>
  <si>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</si>
  <si>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</si>
  <si>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</si>
  <si>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</si>
  <si>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</si>
  <si>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</si>
  <si>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</si>
  <si>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</si>
  <si>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</si>
  <si>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</si>
  <si>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</si>
  <si>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</si>
  <si>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</si>
  <si>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</si>
  <si>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</si>
  <si>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</si>
  <si>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</si>
  <si>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</si>
  <si>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</si>
  <si>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</si>
  <si>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</si>
  <si>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</si>
  <si>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</si>
  <si>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</si>
  <si>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</si>
  <si>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</si>
  <si>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</si>
  <si>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</si>
  <si>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</si>
  <si>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</si>
  <si>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</si>
  <si>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</si>
  <si>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</si>
  <si>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</si>
  <si>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</si>
  <si>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</si>
  <si>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</si>
  <si>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</si>
  <si>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</si>
  <si>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</si>
  <si>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</si>
  <si>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</si>
  <si>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</si>
  <si>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</si>
  <si>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</si>
  <si>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</si>
  <si>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</si>
  <si>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</si>
  <si>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</si>
  <si>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</si>
  <si>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</si>
  <si>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</si>
  <si>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</si>
  <si>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</si>
  <si>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</si>
  <si>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</si>
  <si>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</si>
  <si>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</si>
  <si>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</si>
  <si>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</si>
  <si>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</si>
  <si>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</si>
  <si>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</si>
  <si>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</si>
  <si>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</si>
  <si>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</si>
  <si>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</si>
  <si>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</si>
  <si>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</si>
  <si>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</si>
  <si>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</si>
  <si>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</si>
  <si>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</si>
  <si>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</si>
  <si>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</si>
  <si>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</si>
  <si>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</si>
  <si>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</si>
  <si>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</si>
  <si>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</si>
  <si>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</si>
  <si>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</si>
  <si>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</si>
  <si>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</si>
  <si>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</si>
  <si>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</si>
  <si>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</si>
  <si>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</si>
  <si>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</si>
  <si>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</si>
  <si>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</si>
  <si>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</si>
  <si>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</si>
  <si>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</si>
  <si>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</si>
  <si>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</si>
  <si>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</si>
  <si>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</si>
  <si>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</si>
  <si>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</si>
  <si>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</si>
  <si>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</si>
  <si>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</si>
  <si>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</si>
  <si>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</si>
  <si>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</si>
  <si>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</si>
  <si>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</si>
  <si>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</si>
  <si>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</si>
  <si>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</si>
  <si>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</si>
  <si>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</si>
  <si>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</si>
  <si>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</si>
  <si>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</si>
  <si>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</si>
  <si>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</si>
  <si>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</si>
  <si>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</si>
  <si>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</si>
  <si>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</si>
  <si>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</si>
  <si>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</si>
  <si>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</si>
  <si>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</si>
  <si>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</si>
  <si>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</si>
  <si>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</si>
  <si>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</si>
  <si>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</si>
  <si>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</si>
  <si>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</si>
  <si>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</si>
  <si>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</si>
  <si>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</si>
  <si>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</si>
  <si>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</si>
  <si>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</si>
  <si>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</si>
  <si>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</si>
  <si>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</si>
  <si>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</si>
  <si>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</si>
  <si>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</si>
  <si>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</si>
  <si>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</si>
  <si>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</si>
  <si>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</si>
  <si>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</si>
  <si>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</si>
  <si>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</si>
  <si>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</si>
  <si>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</si>
  <si>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</si>
  <si>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</si>
  <si>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</si>
  <si>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</si>
  <si>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</si>
  <si>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</si>
  <si>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</si>
  <si>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</si>
  <si>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</si>
  <si>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</si>
  <si>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</si>
  <si>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</si>
  <si>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</si>
  <si>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</si>
  <si>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</si>
  <si>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</si>
  <si>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</si>
  <si>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</si>
  <si>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</si>
  <si>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</si>
  <si>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</si>
  <si>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</si>
  <si>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</si>
  <si>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</si>
  <si>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</si>
  <si>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</si>
  <si>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</si>
  <si>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</si>
  <si>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</si>
  <si>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</si>
  <si>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</si>
  <si>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</si>
  <si>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</si>
  <si>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</si>
  <si>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</si>
  <si>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</si>
  <si>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</si>
  <si>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</si>
  <si>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</si>
  <si>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</si>
  <si>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</si>
  <si>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</si>
  <si>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</si>
  <si>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</si>
  <si>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</si>
  <si>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</si>
  <si>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</si>
  <si>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</si>
  <si>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</si>
  <si>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</si>
  <si>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</si>
  <si>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</si>
  <si>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</si>
  <si>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</si>
  <si>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</si>
  <si>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</si>
  <si>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</si>
  <si>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</si>
  <si>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</si>
  <si>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</si>
  <si>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</si>
  <si>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</si>
  <si>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</si>
  <si>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</si>
  <si>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</si>
  <si>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</si>
  <si>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</si>
  <si>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</si>
  <si>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</si>
  <si>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</si>
  <si>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</si>
  <si>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</si>
  <si>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</si>
  <si>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</si>
  <si>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</si>
  <si>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</si>
  <si>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</si>
  <si>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</si>
  <si>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</si>
  <si>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</si>
  <si>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</si>
  <si>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</si>
  <si>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</si>
  <si>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</si>
  <si>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</si>
  <si>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</si>
  <si>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</si>
  <si>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</si>
  <si>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</si>
  <si>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</si>
  <si>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</si>
  <si>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</si>
  <si>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</si>
  <si>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</si>
  <si>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</si>
  <si>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</si>
  <si>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</si>
  <si>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</si>
  <si>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</si>
  <si>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</si>
  <si>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</si>
  <si>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</si>
  <si>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</si>
  <si>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</si>
  <si>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</si>
  <si>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</si>
  <si>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</si>
  <si>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</si>
  <si>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</si>
  <si>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</si>
  <si>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</si>
  <si>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</si>
  <si>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</si>
  <si>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</si>
  <si>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</si>
  <si>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</si>
  <si>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</si>
  <si>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</si>
  <si>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</si>
  <si>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</si>
  <si>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</si>
  <si>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</si>
  <si>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</si>
  <si>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</si>
  <si>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</si>
  <si>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</si>
  <si>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</si>
  <si>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</si>
  <si>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</si>
  <si>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</si>
  <si>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</si>
  <si>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</si>
  <si>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</si>
  <si>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</si>
  <si>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</si>
  <si>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</si>
  <si>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</si>
  <si>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</si>
  <si>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</si>
  <si>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</si>
  <si>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</si>
  <si>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</si>
  <si>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</si>
  <si>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</si>
  <si>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</si>
  <si>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</si>
  <si>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</si>
  <si>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</si>
  <si>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</si>
  <si>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</si>
  <si>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</si>
  <si>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</si>
  <si>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</si>
  <si>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</si>
  <si>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</si>
  <si>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</si>
  <si>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</si>
  <si>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</si>
  <si>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</si>
  <si>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</si>
  <si>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</si>
  <si>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</si>
  <si>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</si>
  <si>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</si>
  <si>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</si>
  <si>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</si>
  <si>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</si>
  <si>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</si>
  <si>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</si>
  <si>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</si>
  <si>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</si>
  <si>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</si>
  <si>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</si>
  <si>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</si>
  <si>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</si>
  <si>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</si>
  <si>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</si>
  <si>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</si>
  <si>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</si>
  <si>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</si>
  <si>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</si>
  <si>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</si>
  <si>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</si>
  <si>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</si>
  <si>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</si>
  <si>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</si>
  <si>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</si>
  <si>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</si>
  <si>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</si>
  <si>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</si>
  <si>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</si>
  <si>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</si>
  <si>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</si>
  <si>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</si>
  <si>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</si>
  <si>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</si>
  <si>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</si>
  <si>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</si>
  <si>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</si>
  <si>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</si>
  <si>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</si>
  <si>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</si>
  <si>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</si>
  <si>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</si>
  <si>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</si>
  <si>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</si>
  <si>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</si>
  <si>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</si>
  <si>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</si>
  <si>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</si>
  <si>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</si>
  <si>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</si>
  <si>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</si>
  <si>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</si>
  <si>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</si>
  <si>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</si>
  <si>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</si>
  <si>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</si>
  <si>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</si>
  <si>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</si>
  <si>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</si>
  <si>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</si>
  <si>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</si>
  <si>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</si>
  <si>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</si>
  <si>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</si>
  <si>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</si>
  <si>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</si>
  <si>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</si>
  <si>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</si>
  <si>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</si>
  <si>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</si>
  <si>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</si>
  <si>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</si>
  <si>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</si>
  <si>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</si>
  <si>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</si>
  <si>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</si>
  <si>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</si>
  <si>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</si>
  <si>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</si>
  <si>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</si>
  <si>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</si>
  <si>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</si>
  <si>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</si>
  <si>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</si>
  <si>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</si>
  <si>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</si>
  <si>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</si>
  <si>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</si>
  <si>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</si>
  <si>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</si>
  <si>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</si>
  <si>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</si>
  <si>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</si>
  <si>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</si>
  <si>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</si>
  <si>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</si>
  <si>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</si>
  <si>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</si>
  <si>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</si>
  <si>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</si>
  <si>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</si>
  <si>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</si>
  <si>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</si>
  <si>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</si>
  <si>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</si>
  <si>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</si>
  <si>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</si>
  <si>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</si>
  <si>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</si>
  <si>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</si>
  <si>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</si>
  <si>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</si>
  <si>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</si>
  <si>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</si>
  <si>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</si>
  <si>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</si>
  <si>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</si>
  <si>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</si>
  <si>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</si>
  <si>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</si>
  <si>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</si>
  <si>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</si>
  <si>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</si>
  <si>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</si>
  <si>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</si>
  <si>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</si>
  <si>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</si>
  <si>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</si>
  <si>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</si>
  <si>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</si>
  <si>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</si>
  <si>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</si>
  <si>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</si>
  <si>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</si>
  <si>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</si>
  <si>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</si>
  <si>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</si>
  <si>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</si>
  <si>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</si>
  <si>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</si>
  <si>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</si>
  <si>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</si>
  <si>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</si>
  <si>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</si>
  <si>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</si>
  <si>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</si>
  <si>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</si>
  <si>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</si>
  <si>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</si>
  <si>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</si>
  <si>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</si>
  <si>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</si>
  <si>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</si>
  <si>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</si>
  <si>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</si>
  <si>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</si>
  <si>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</si>
  <si>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</si>
  <si>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</si>
  <si>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</si>
  <si>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</si>
  <si>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</si>
  <si>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</si>
  <si>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</si>
  <si>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</si>
  <si>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</si>
  <si>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</si>
  <si>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</si>
  <si>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</si>
  <si>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</si>
  <si>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</si>
  <si>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</si>
  <si>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</si>
  <si>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</si>
  <si>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</si>
  <si>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</si>
  <si>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</si>
  <si>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</si>
  <si>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</si>
  <si>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</si>
  <si>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</si>
  <si>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</si>
  <si>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</si>
  <si>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</si>
  <si>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</si>
  <si>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</si>
  <si>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</si>
  <si>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</si>
  <si>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</si>
  <si>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</si>
  <si>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</si>
  <si>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</si>
  <si>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</si>
  <si>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</si>
  <si>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</si>
  <si>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</si>
  <si>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</si>
  <si>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</si>
  <si>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</si>
  <si>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</si>
  <si>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</si>
  <si>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</si>
  <si>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</si>
  <si>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</si>
  <si>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</si>
  <si>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</si>
  <si>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</si>
  <si>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</si>
  <si>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</si>
  <si>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</si>
  <si>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</si>
  <si>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</si>
  <si>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</si>
  <si>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</si>
  <si>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</si>
  <si>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</si>
  <si>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</si>
  <si>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</si>
  <si>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</si>
  <si>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</si>
  <si>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</si>
  <si>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</si>
  <si>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</si>
  <si>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</si>
  <si>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</si>
  <si>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</si>
  <si>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</si>
  <si>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</si>
  <si>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</si>
  <si>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</si>
  <si>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</si>
  <si>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</si>
  <si>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</si>
  <si>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</si>
  <si>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</si>
  <si>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</si>
  <si>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</si>
  <si>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</si>
  <si>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</si>
  <si>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</si>
  <si>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</si>
  <si>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</si>
  <si>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</si>
  <si>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</si>
  <si>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</si>
  <si>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</si>
  <si>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</si>
  <si>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</si>
  <si>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</si>
  <si>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</si>
  <si>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</si>
  <si>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</si>
  <si>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</si>
  <si>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</si>
  <si>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</si>
  <si>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</si>
  <si>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</si>
  <si>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</si>
  <si>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</si>
  <si>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</si>
  <si>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</si>
  <si>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</si>
  <si>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</si>
  <si>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</si>
  <si>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</si>
  <si>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</si>
  <si>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</si>
  <si>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</si>
  <si>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</si>
  <si>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</si>
  <si>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</si>
  <si>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</si>
  <si>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</si>
  <si>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</si>
  <si>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</si>
  <si>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</si>
  <si>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</si>
  <si>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</si>
  <si>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</si>
  <si>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</si>
  <si>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</si>
  <si>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</si>
  <si>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</si>
  <si>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</si>
  <si>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</si>
  <si>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</si>
  <si>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</si>
  <si>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</si>
  <si>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</si>
  <si>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</si>
  <si>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</si>
  <si>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</si>
  <si>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</si>
  <si>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</si>
  <si>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</si>
  <si>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</si>
  <si>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</si>
  <si>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</si>
  <si>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</si>
  <si>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</si>
  <si>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</si>
  <si>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</si>
  <si>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</si>
  <si>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</si>
  <si>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</si>
  <si>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</si>
  <si>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</si>
  <si>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</si>
  <si>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</si>
  <si>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</si>
  <si>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</si>
  <si>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</si>
  <si>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</si>
  <si>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</si>
  <si>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</si>
  <si>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</si>
  <si>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</si>
  <si>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</si>
  <si>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</si>
  <si>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</si>
  <si>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</si>
  <si>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</si>
  <si>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</si>
  <si>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</si>
  <si>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</si>
  <si>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</si>
  <si>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</si>
  <si>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</si>
  <si>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</si>
  <si>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</si>
  <si>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</si>
  <si>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</si>
  <si>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</si>
  <si>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</si>
  <si>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</si>
  <si>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</si>
  <si>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</si>
  <si>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</si>
  <si>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</si>
  <si>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</si>
  <si>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</si>
  <si>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</si>
  <si>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</si>
  <si>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</si>
  <si>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</si>
  <si>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</si>
  <si>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</si>
  <si>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</si>
  <si>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</si>
  <si>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</si>
  <si>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</si>
  <si>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</si>
  <si>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</si>
  <si>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</si>
  <si>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</si>
  <si>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</si>
  <si>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</si>
  <si>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</si>
  <si>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</si>
  <si>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</si>
  <si>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</si>
  <si>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</si>
  <si>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</si>
  <si>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</si>
  <si>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</si>
  <si>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</si>
  <si>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</si>
  <si>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</si>
  <si>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</si>
  <si>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</si>
  <si>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</si>
  <si>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</si>
  <si>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</si>
  <si>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</si>
  <si>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</si>
  <si>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</si>
  <si>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</si>
  <si>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</si>
  <si>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</si>
  <si>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</si>
  <si>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</si>
  <si>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</si>
  <si>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</si>
  <si>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</si>
  <si>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</si>
  <si>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</si>
  <si>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</si>
  <si>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</si>
  <si>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</si>
  <si>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</si>
  <si>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</si>
  <si>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</si>
  <si>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</si>
  <si>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</si>
  <si>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</si>
  <si>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</si>
  <si>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</si>
  <si>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</si>
  <si>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</si>
  <si>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</si>
  <si>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</si>
  <si>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</si>
  <si>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</si>
  <si>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</si>
  <si>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</si>
  <si>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</si>
  <si>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</si>
  <si>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</si>
  <si>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</si>
  <si>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</si>
  <si>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</si>
  <si>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</si>
  <si>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</si>
  <si>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</si>
  <si>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</si>
  <si>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</si>
  <si>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</si>
  <si>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</si>
  <si>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</si>
  <si>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</si>
  <si>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</si>
  <si>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</si>
  <si>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</si>
  <si>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</si>
  <si>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</si>
  <si>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</si>
  <si>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</si>
  <si>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</si>
  <si>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</si>
  <si>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</si>
  <si>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</si>
  <si>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</si>
  <si>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</si>
  <si>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</si>
  <si>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</si>
  <si>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</si>
  <si>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</si>
  <si>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</si>
  <si>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</si>
  <si>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</si>
  <si>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</si>
  <si>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</si>
  <si>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</si>
  <si>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</si>
  <si>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</si>
  <si>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</si>
  <si>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</si>
  <si>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</si>
  <si>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</si>
  <si>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</si>
  <si>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</si>
  <si>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</si>
  <si>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</si>
  <si>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</si>
  <si>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</si>
  <si>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</si>
  <si>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</si>
  <si>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</si>
  <si>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</si>
  <si>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</si>
  <si>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</si>
  <si>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</si>
  <si>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</si>
  <si>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</si>
  <si>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</si>
  <si>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</si>
  <si>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</si>
  <si>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</si>
  <si>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</si>
  <si>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</si>
  <si>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</si>
  <si>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</si>
  <si>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</si>
  <si>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</si>
  <si>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</si>
  <si>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</si>
  <si>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</si>
  <si>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</si>
  <si>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</si>
  <si>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</si>
  <si>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</si>
  <si>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</si>
  <si>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</si>
  <si>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</si>
  <si>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</si>
  <si>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</si>
  <si>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</si>
  <si>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</si>
  <si>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</si>
  <si>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</si>
  <si>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</si>
  <si>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</si>
  <si>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</si>
  <si>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</si>
  <si>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</si>
  <si>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</si>
  <si>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</si>
  <si>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</si>
  <si>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</si>
  <si>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</si>
  <si>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</si>
  <si>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</si>
  <si>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</si>
  <si>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</si>
  <si>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</si>
  <si>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</si>
  <si>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</si>
  <si>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</si>
  <si>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</si>
  <si>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</si>
  <si>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</si>
  <si>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</si>
  <si>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</si>
  <si>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</si>
  <si>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</si>
  <si>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</si>
  <si>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</si>
  <si>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</si>
  <si>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</si>
  <si>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</si>
  <si>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</si>
  <si>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</si>
  <si>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</si>
  <si>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</si>
  <si>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</si>
  <si>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</si>
  <si>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</si>
  <si>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</si>
  <si>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</si>
  <si>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</si>
  <si>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</si>
  <si>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</si>
  <si>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</si>
  <si>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</si>
  <si>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</si>
  <si>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</si>
  <si>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</si>
  <si>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</si>
  <si>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</si>
  <si>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</si>
  <si>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</si>
  <si>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</si>
  <si>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</si>
  <si>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</si>
  <si>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</si>
  <si>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</si>
  <si>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</si>
  <si>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</si>
  <si>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</si>
  <si>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</si>
  <si>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</si>
  <si>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</si>
  <si>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</si>
  <si>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</si>
  <si>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</si>
  <si>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</si>
  <si>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</si>
  <si>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</si>
  <si>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</si>
  <si>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</si>
  <si>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</si>
  <si>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</si>
  <si>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</si>
  <si>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</si>
  <si>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</si>
  <si>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</si>
  <si>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</si>
  <si>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</si>
  <si>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</si>
  <si>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</si>
  <si>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</si>
  <si>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</si>
  <si>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</si>
  <si>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</si>
  <si>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</si>
  <si>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</si>
  <si>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</si>
  <si>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</si>
  <si>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</si>
  <si>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</si>
  <si>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</si>
  <si>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</si>
  <si>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</si>
  <si>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</si>
  <si>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</si>
  <si>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</si>
  <si>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</si>
  <si>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</si>
  <si>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</si>
  <si>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</si>
  <si>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</si>
  <si>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</si>
  <si>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</si>
  <si>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</si>
  <si>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</si>
  <si>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</si>
  <si>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</si>
  <si>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</si>
  <si>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</si>
  <si>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</si>
  <si>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</si>
  <si>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</si>
  <si>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</si>
  <si>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</si>
  <si>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</si>
  <si>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</si>
  <si>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</si>
  <si>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</si>
  <si>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</si>
  <si>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</si>
  <si>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</si>
  <si>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</si>
  <si>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</si>
  <si>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</si>
  <si>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</si>
  <si>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</si>
  <si>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</si>
  <si>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</si>
  <si>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</si>
  <si>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</si>
  <si>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</si>
  <si>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</si>
  <si>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</si>
  <si>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</si>
  <si>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</si>
  <si>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</si>
  <si>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</si>
  <si>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</si>
  <si>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</si>
  <si>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</si>
  <si>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</si>
  <si>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</si>
  <si>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</si>
  <si>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</si>
  <si>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</si>
  <si>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</si>
  <si>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</si>
  <si>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</si>
  <si>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</si>
  <si>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</si>
  <si>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</si>
  <si>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</si>
  <si>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</si>
  <si>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</si>
  <si>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</si>
  <si>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</si>
  <si>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</si>
  <si>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</si>
  <si>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</si>
  <si>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</si>
  <si>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</si>
  <si>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</si>
  <si>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</si>
  <si>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</si>
  <si>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</si>
  <si>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</si>
  <si>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</si>
  <si>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</si>
  <si>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</si>
  <si>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</si>
  <si>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</si>
  <si>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</si>
  <si>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</si>
  <si>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</si>
  <si>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</si>
  <si>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</si>
  <si>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</si>
  <si>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</si>
  <si>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</si>
  <si>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</si>
  <si>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</si>
  <si>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</si>
  <si>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</si>
  <si>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</si>
  <si>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</si>
  <si>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</si>
  <si>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</si>
  <si>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</si>
  <si>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</si>
  <si>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</si>
  <si>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</si>
  <si>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</si>
  <si>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</si>
  <si>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</si>
  <si>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</si>
  <si>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</si>
  <si>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</si>
  <si>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</si>
  <si>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</si>
  <si>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</si>
  <si>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</si>
  <si>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</si>
  <si>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</si>
  <si>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</si>
  <si>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</si>
  <si>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</si>
  <si>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</si>
  <si>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</si>
  <si>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</si>
  <si>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</si>
  <si>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</si>
  <si>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</si>
  <si>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</si>
  <si>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</si>
  <si>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</si>
  <si>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</si>
  <si>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</si>
  <si>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</si>
  <si>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</si>
  <si>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</si>
  <si>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</si>
  <si>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</si>
  <si>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</si>
  <si>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</si>
  <si>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</si>
  <si>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</si>
  <si>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</si>
  <si>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</si>
  <si>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</si>
  <si>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</si>
  <si>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</si>
  <si>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</si>
  <si>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</si>
  <si>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</si>
  <si>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</si>
  <si>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</si>
  <si>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</si>
  <si>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</si>
  <si>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</si>
  <si>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</si>
  <si>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</si>
  <si>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</si>
  <si>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</si>
  <si>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</si>
  <si>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</si>
  <si>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</si>
  <si>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</si>
  <si>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</si>
  <si>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</si>
  <si>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</si>
  <si>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</si>
  <si>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</si>
  <si>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</si>
  <si>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</si>
  <si>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</si>
  <si>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</si>
  <si>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</si>
  <si>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</si>
  <si>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</si>
  <si>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</si>
  <si>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</si>
  <si>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</si>
  <si>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</si>
  <si>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</si>
  <si>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</si>
  <si>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</si>
  <si>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</si>
  <si>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</si>
  <si>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</si>
  <si>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</si>
  <si>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</si>
  <si>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</si>
  <si>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</si>
  <si>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</si>
  <si>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</si>
  <si>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</si>
  <si>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</si>
  <si>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</si>
  <si>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</si>
  <si>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</si>
  <si>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</si>
  <si>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</si>
  <si>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</si>
  <si>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</si>
  <si>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</si>
  <si>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</si>
  <si>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</si>
  <si>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</si>
  <si>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</si>
  <si>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</si>
  <si>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</si>
  <si>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</si>
  <si>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</si>
  <si>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</si>
  <si>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</si>
  <si>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</si>
  <si>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</si>
  <si>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</si>
  <si>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</si>
  <si>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</si>
  <si>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</si>
  <si>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</si>
  <si>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</si>
  <si>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</si>
  <si>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</si>
  <si>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</si>
  <si>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</si>
  <si>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</si>
  <si>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</si>
  <si>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</si>
  <si>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</si>
  <si>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</si>
  <si>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</si>
  <si>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</si>
  <si>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</si>
  <si>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</si>
  <si>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</si>
  <si>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</si>
  <si>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</si>
  <si>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</si>
  <si>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</si>
  <si>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</si>
  <si>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</si>
  <si>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</si>
  <si>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</si>
  <si>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</si>
  <si>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</si>
  <si>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</si>
  <si>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</si>
  <si>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</si>
  <si>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</si>
  <si>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</si>
  <si>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</si>
  <si>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</si>
  <si>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</si>
  <si>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</si>
  <si>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</si>
  <si>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</si>
  <si>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</si>
  <si>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</si>
  <si>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</si>
  <si>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</si>
  <si>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</si>
  <si>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</si>
  <si>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</si>
  <si>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</si>
  <si>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</si>
  <si>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</si>
  <si>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</si>
  <si>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</si>
  <si>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</si>
  <si>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</si>
  <si>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</si>
  <si>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</si>
  <si>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</si>
  <si>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</si>
  <si>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</si>
  <si>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</si>
  <si>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</si>
  <si>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</si>
  <si>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</si>
  <si>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</si>
  <si>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</si>
  <si>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</si>
  <si>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</si>
  <si>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</si>
  <si>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</si>
  <si>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</si>
  <si>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</si>
  <si>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</si>
  <si>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</si>
  <si>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</si>
  <si>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</si>
  <si>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</si>
  <si>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</si>
  <si>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</si>
  <si>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</si>
  <si>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</si>
  <si>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</si>
  <si>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</si>
  <si>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</si>
  <si>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</si>
  <si>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</si>
  <si>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</si>
  <si>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</si>
  <si>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</si>
  <si>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</si>
  <si>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</si>
  <si>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</si>
  <si>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</si>
  <si>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</si>
  <si>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</si>
  <si>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</si>
  <si>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</si>
  <si>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</si>
  <si>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</si>
  <si>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</si>
  <si>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</si>
  <si>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</si>
  <si>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</si>
  <si>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</si>
  <si>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</si>
  <si>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</si>
  <si>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</si>
  <si>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</si>
  <si>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</si>
  <si>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</si>
  <si>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</si>
  <si>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</si>
  <si>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</si>
  <si>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</si>
  <si>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</si>
  <si>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</si>
  <si>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</si>
  <si>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</si>
  <si>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</si>
  <si>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</si>
  <si>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</si>
  <si>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</si>
  <si>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</si>
  <si>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</si>
  <si>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</si>
  <si>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</si>
  <si>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</si>
  <si>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</si>
  <si>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</si>
  <si>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</si>
  <si>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</si>
  <si>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</si>
  <si>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</si>
  <si>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</si>
  <si>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</si>
  <si>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</si>
  <si>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</si>
  <si>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</si>
  <si>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</si>
  <si>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</si>
  <si>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</si>
  <si>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</si>
  <si>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</si>
  <si>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</si>
  <si>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</si>
  <si>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</si>
  <si>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</si>
  <si>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</si>
  <si>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</si>
  <si>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</si>
  <si>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</si>
  <si>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</si>
  <si>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</si>
  <si>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</si>
  <si>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</si>
  <si>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</si>
  <si>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</si>
  <si>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</si>
  <si>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</si>
  <si>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</si>
  <si>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</si>
  <si>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</si>
  <si>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</si>
  <si>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</si>
  <si>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</si>
  <si>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</si>
  <si>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</si>
  <si>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</si>
  <si>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</si>
  <si>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</si>
  <si>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</si>
  <si>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</si>
  <si>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</si>
  <si>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</si>
  <si>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</si>
  <si>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</si>
  <si>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</si>
  <si>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</si>
  <si>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</si>
  <si>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</si>
  <si>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</si>
  <si>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</si>
  <si>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</si>
  <si>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</si>
  <si>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</si>
  <si>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</si>
  <si>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</si>
  <si>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</si>
  <si>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</si>
  <si>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</si>
  <si>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</si>
  <si>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</si>
  <si>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</si>
  <si>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</si>
  <si>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</si>
  <si>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</si>
  <si>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</si>
  <si>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</si>
  <si>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</si>
  <si>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</si>
  <si>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</si>
  <si>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</si>
  <si>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</si>
  <si>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</si>
  <si>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</si>
  <si>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</si>
  <si>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</si>
  <si>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</si>
  <si>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</si>
  <si>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</si>
  <si>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</si>
  <si>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</si>
  <si>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</si>
  <si>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</si>
  <si>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</si>
  <si>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</si>
  <si>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</si>
  <si>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</si>
  <si>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</si>
  <si>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</si>
  <si>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</si>
  <si>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</si>
  <si>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</si>
  <si>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</si>
  <si>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</si>
  <si>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</si>
  <si>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</si>
  <si>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</si>
  <si>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</si>
  <si>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</si>
  <si>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</si>
  <si>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</si>
  <si>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</si>
  <si>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</si>
  <si>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</si>
  <si>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</si>
  <si>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</si>
  <si>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</si>
  <si>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</si>
  <si>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</si>
  <si>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</si>
  <si>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</si>
  <si>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</si>
  <si>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</si>
  <si>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</si>
  <si>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</si>
  <si>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</si>
  <si>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</si>
  <si>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</si>
  <si>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</si>
  <si>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</si>
  <si>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</si>
  <si>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</si>
  <si>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</si>
  <si>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</si>
  <si>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</si>
  <si>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</si>
  <si>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</si>
  <si>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</si>
  <si>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</si>
  <si>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</si>
  <si>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</si>
  <si>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</si>
  <si>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</si>
  <si>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</si>
  <si>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</si>
  <si>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</si>
  <si>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</si>
  <si>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</si>
  <si>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</si>
  <si>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</si>
  <si>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</si>
  <si>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</si>
  <si>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</si>
  <si>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</si>
  <si>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</si>
  <si>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</si>
  <si>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</si>
  <si>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</si>
  <si>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</si>
  <si>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</si>
  <si>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</si>
  <si>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</si>
  <si>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</si>
  <si>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</si>
  <si>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</si>
  <si>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</si>
  <si>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</si>
  <si>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</si>
  <si>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</si>
  <si>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</si>
  <si>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</si>
  <si>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</si>
  <si>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</si>
  <si>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</si>
  <si>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</si>
  <si>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</si>
  <si>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</si>
  <si>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</si>
  <si>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</si>
  <si>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</si>
  <si>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</si>
  <si>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</si>
  <si>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</si>
  <si>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</si>
  <si>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</si>
  <si>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</si>
  <si>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</si>
  <si>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</si>
  <si>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</si>
  <si>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</si>
  <si>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</si>
  <si>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</si>
  <si>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</si>
  <si>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</si>
  <si>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</si>
  <si>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</si>
  <si>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</si>
  <si>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</si>
  <si>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</si>
  <si>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</si>
  <si>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</si>
  <si>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</si>
  <si>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</si>
  <si>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</si>
  <si>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</si>
  <si>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</si>
  <si>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</si>
  <si>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</si>
  <si>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</si>
  <si>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</si>
  <si>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</si>
  <si>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</si>
  <si>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</si>
  <si>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</si>
  <si>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</si>
  <si>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</si>
  <si>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</si>
  <si>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</si>
  <si>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</si>
  <si>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</si>
  <si>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</si>
  <si>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</si>
  <si>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</si>
  <si>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</si>
  <si>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</si>
  <si>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</si>
  <si>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</si>
  <si>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</si>
  <si>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</si>
  <si>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</si>
  <si>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</si>
  <si>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</si>
  <si>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</si>
  <si>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</si>
  <si>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</si>
  <si>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</si>
  <si>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</si>
  <si>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</si>
  <si>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</si>
  <si>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</si>
  <si>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</si>
  <si>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</si>
  <si>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</si>
  <si>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</si>
  <si>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</si>
  <si>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</si>
  <si>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</si>
  <si>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</si>
  <si>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</si>
  <si>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</si>
  <si>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</si>
  <si>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</si>
  <si>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</si>
  <si>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</si>
  <si>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</si>
  <si>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</si>
  <si>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</si>
  <si>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</si>
  <si>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</si>
  <si>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</si>
  <si>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</si>
  <si>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</si>
  <si>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</si>
  <si>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</si>
  <si>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</si>
  <si>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</si>
  <si>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</si>
  <si>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</si>
  <si>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</si>
  <si>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</si>
  <si>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</si>
  <si>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</si>
  <si>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</si>
  <si>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</si>
  <si>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</si>
  <si>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</si>
  <si>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</si>
  <si>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</si>
  <si>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</si>
  <si>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</si>
  <si>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</si>
  <si>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</si>
  <si>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</si>
  <si>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</si>
  <si>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</si>
  <si>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</si>
  <si>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</si>
  <si>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</si>
  <si>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</si>
  <si>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</si>
  <si>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</si>
  <si>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</si>
  <si>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</si>
  <si>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</si>
  <si>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</si>
  <si>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</si>
  <si>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</si>
  <si>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</si>
  <si>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</si>
  <si>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</si>
  <si>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</si>
  <si>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</si>
  <si>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</si>
  <si>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</si>
  <si>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</si>
  <si>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</si>
  <si>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</si>
  <si>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</si>
  <si>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</si>
  <si>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</si>
  <si>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</si>
  <si>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</si>
  <si>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</si>
  <si>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</si>
  <si>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</si>
  <si>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</si>
  <si>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</si>
  <si>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</si>
  <si>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</si>
  <si>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</si>
  <si>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</si>
  <si>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</si>
  <si>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</si>
  <si>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</si>
  <si>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</si>
  <si>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</si>
  <si>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</si>
  <si>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</si>
  <si>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</si>
  <si>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</si>
  <si>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</si>
  <si>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</si>
  <si>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</si>
  <si>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</si>
  <si>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</si>
  <si>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</si>
  <si>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</si>
  <si>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</si>
  <si>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</si>
  <si>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</si>
  <si>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</si>
  <si>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</si>
  <si>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</si>
  <si>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</si>
  <si>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</si>
  <si>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</si>
  <si>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</si>
  <si>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</si>
  <si>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</si>
  <si>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</si>
  <si>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</si>
  <si>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</si>
  <si>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</si>
  <si>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</si>
  <si>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</si>
  <si>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</si>
  <si>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</si>
  <si>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</si>
  <si>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</si>
  <si>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</si>
  <si>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</si>
  <si>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</si>
  <si>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</si>
  <si>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</si>
  <si>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</si>
  <si>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</si>
  <si>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</si>
  <si>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</si>
  <si>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</si>
  <si>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</si>
  <si>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</si>
  <si>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</si>
  <si>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</si>
  <si>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</si>
  <si>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</si>
  <si>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</si>
  <si>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</si>
  <si>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</si>
  <si>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</si>
  <si>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</si>
  <si>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</si>
  <si>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</si>
  <si>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</si>
  <si>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</si>
  <si>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</si>
  <si>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</si>
  <si>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</si>
  <si>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</si>
  <si>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</si>
  <si>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</si>
  <si>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</si>
  <si>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</si>
  <si>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</si>
  <si>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</si>
  <si>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</si>
  <si>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</si>
  <si>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</si>
  <si>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</si>
  <si>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</si>
  <si>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</si>
  <si>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</si>
  <si>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</si>
  <si>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</si>
  <si>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</si>
  <si>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</si>
  <si>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</si>
  <si>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</si>
  <si>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</si>
  <si>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</si>
  <si>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</si>
  <si>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</si>
  <si>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</si>
  <si>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</si>
  <si>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</si>
  <si>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</si>
  <si>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</si>
  <si>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</si>
  <si>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</si>
  <si>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</si>
  <si>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</si>
  <si>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</si>
  <si>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</si>
  <si>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</si>
  <si>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</si>
  <si>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</si>
  <si>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</si>
  <si>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</si>
  <si>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</si>
  <si>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</si>
  <si>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</si>
  <si>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</si>
  <si>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</si>
  <si>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</si>
  <si>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</si>
  <si>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</si>
  <si>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</si>
  <si>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</si>
  <si>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</si>
  <si>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</si>
  <si>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</si>
  <si>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</si>
  <si>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</si>
  <si>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</si>
  <si>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</si>
  <si>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</si>
  <si>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</si>
  <si>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</si>
  <si>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</si>
  <si>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</si>
  <si>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</si>
  <si>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</si>
  <si>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</si>
  <si>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</si>
  <si>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</si>
  <si>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</si>
  <si>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</si>
  <si>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</si>
  <si>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</si>
  <si>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</si>
  <si>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</si>
  <si>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</si>
  <si>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</si>
  <si>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</si>
  <si>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</si>
  <si>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</si>
  <si>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</si>
  <si>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</si>
  <si>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</si>
  <si>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</si>
  <si>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</si>
  <si>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</si>
  <si>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</si>
  <si>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</si>
  <si>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</si>
  <si>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</si>
  <si>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</si>
  <si>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</si>
  <si>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</si>
  <si>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</si>
  <si>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</si>
  <si>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</si>
  <si>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</si>
  <si>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</si>
  <si>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</si>
  <si>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</si>
  <si>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</si>
  <si>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</si>
  <si>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</si>
  <si>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</si>
  <si>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</si>
  <si>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</si>
  <si>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</si>
  <si>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</si>
  <si>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</si>
  <si>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</si>
  <si>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</si>
  <si>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</si>
  <si>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</si>
  <si>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</si>
  <si>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</si>
  <si>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</si>
  <si>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</si>
  <si>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</si>
  <si>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</si>
  <si>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</si>
  <si>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</si>
  <si>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</si>
  <si>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</si>
  <si>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</si>
  <si>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</si>
  <si>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</si>
  <si>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</si>
  <si>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</si>
  <si>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</si>
  <si>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</si>
  <si>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</si>
  <si>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</si>
  <si>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</si>
  <si>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</si>
  <si>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</si>
  <si>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</si>
  <si>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</si>
  <si>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</si>
  <si>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</si>
  <si>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</si>
  <si>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</si>
  <si>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</si>
  <si>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</si>
  <si>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</si>
  <si>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</si>
  <si>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</si>
  <si>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</si>
  <si>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</si>
  <si>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</si>
  <si>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</si>
  <si>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</si>
  <si>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</si>
  <si>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</si>
  <si>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</si>
  <si>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</si>
  <si>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</si>
  <si>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</si>
  <si>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</si>
  <si>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</si>
  <si>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</si>
  <si>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</si>
  <si>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</si>
  <si>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</si>
  <si>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</si>
  <si>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</si>
  <si>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</si>
  <si>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</si>
  <si>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</si>
  <si>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</si>
  <si>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</si>
  <si>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</si>
  <si>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</si>
  <si>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</si>
  <si>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</si>
  <si>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</si>
  <si>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</si>
  <si>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</si>
  <si>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</si>
  <si>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</si>
  <si>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</si>
  <si>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</si>
  <si>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</si>
  <si>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</si>
  <si>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</si>
  <si>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</si>
  <si>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</si>
  <si>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</si>
  <si>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</si>
  <si>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</si>
  <si>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</si>
  <si>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</si>
  <si>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</si>
  <si>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</si>
  <si>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</si>
  <si>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</si>
  <si>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</si>
  <si>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</si>
  <si>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</si>
  <si>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</si>
  <si>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</si>
  <si>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</si>
  <si>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</si>
  <si>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</si>
  <si>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</si>
  <si>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</si>
  <si>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</si>
  <si>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</si>
  <si>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</si>
  <si>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</si>
  <si>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</si>
  <si>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</si>
  <si>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</si>
  <si>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</si>
  <si>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</si>
  <si>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</si>
  <si>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</si>
  <si>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</si>
  <si>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</si>
  <si>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</si>
  <si>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</si>
  <si>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</si>
  <si>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</si>
  <si>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</si>
  <si>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</si>
  <si>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</si>
  <si>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</si>
  <si>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</si>
  <si>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</si>
  <si>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</si>
  <si>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</si>
  <si>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</si>
  <si>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</si>
  <si>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</si>
  <si>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</si>
  <si>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</si>
  <si>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</si>
  <si>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</si>
  <si>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</si>
  <si>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</si>
  <si>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</si>
  <si>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</si>
  <si>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</si>
  <si>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</si>
  <si>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</si>
  <si>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</si>
  <si>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</si>
  <si>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</si>
  <si>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</si>
  <si>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</si>
  <si>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</si>
  <si>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</si>
  <si>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</si>
  <si>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</si>
  <si>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</si>
  <si>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</si>
  <si>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</si>
  <si>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</si>
  <si>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</si>
  <si>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</si>
  <si>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</si>
  <si>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</si>
  <si>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</si>
  <si>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</si>
  <si>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</si>
  <si>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</si>
  <si>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</si>
  <si>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</si>
  <si>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</si>
  <si>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</si>
  <si>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</si>
  <si>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</si>
  <si>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</si>
  <si>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</si>
  <si>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</si>
  <si>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</si>
  <si>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</si>
  <si>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</si>
  <si>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</si>
  <si>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</si>
  <si>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</si>
  <si>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</si>
  <si>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</si>
  <si>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</si>
  <si>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</si>
  <si>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</si>
  <si>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</si>
  <si>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</si>
  <si>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</si>
  <si>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</si>
  <si>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</si>
  <si>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</si>
  <si>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</si>
  <si>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</si>
  <si>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</si>
  <si>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</si>
  <si>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</si>
  <si>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</si>
  <si>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</si>
  <si>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</si>
  <si>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</si>
  <si>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</si>
  <si>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</si>
  <si>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</si>
  <si>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</si>
  <si>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</si>
  <si>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</si>
  <si>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</si>
  <si>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</si>
  <si>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</si>
  <si>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</si>
  <si>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</si>
  <si>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</si>
  <si>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</si>
  <si>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</si>
  <si>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</si>
  <si>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</si>
  <si>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</si>
  <si>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</si>
  <si>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</si>
  <si>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</si>
  <si>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</si>
  <si>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</si>
  <si>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</si>
  <si>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</si>
  <si>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</si>
  <si>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</si>
  <si>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</si>
  <si>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</si>
  <si>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</si>
  <si>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</si>
  <si>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</si>
  <si>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</si>
  <si>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</si>
  <si>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</si>
  <si>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</si>
  <si>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</si>
  <si>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</si>
  <si>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</si>
  <si>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</si>
  <si>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</si>
  <si>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</si>
  <si>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</si>
  <si>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</si>
  <si>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</si>
  <si>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</si>
  <si>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</si>
  <si>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</si>
  <si>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</si>
  <si>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</si>
  <si>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</si>
  <si>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</si>
  <si>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</si>
  <si>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</si>
  <si>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</si>
  <si>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</si>
  <si>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</si>
  <si>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</si>
  <si>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</si>
  <si>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</si>
  <si>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</si>
  <si>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</si>
  <si>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</si>
  <si>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</si>
  <si>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</si>
  <si>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</si>
  <si>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</si>
  <si>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</si>
  <si>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</si>
  <si>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</si>
  <si>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</si>
  <si>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</si>
  <si>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</si>
  <si>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</si>
  <si>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</si>
  <si>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</si>
  <si>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</si>
  <si>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</si>
  <si>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</si>
  <si>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</si>
  <si>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</si>
  <si>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</si>
  <si>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</si>
  <si>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</si>
  <si>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</si>
  <si>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</si>
  <si>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</si>
  <si>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</si>
  <si>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</si>
  <si>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</si>
  <si>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</si>
  <si>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</si>
  <si>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</si>
  <si>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</si>
  <si>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</si>
  <si>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</si>
  <si>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</si>
  <si>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</si>
  <si>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</si>
  <si>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</si>
  <si>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</si>
  <si>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</si>
  <si>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</si>
  <si>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</si>
  <si>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</si>
  <si>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</si>
  <si>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</si>
  <si>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</si>
  <si>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</si>
  <si>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</si>
  <si>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</si>
  <si>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</si>
  <si>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</si>
  <si>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</si>
  <si>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</si>
  <si>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</si>
  <si>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</si>
  <si>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</si>
  <si>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</si>
  <si>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</si>
  <si>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</si>
  <si>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</si>
  <si>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</si>
  <si>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</si>
  <si>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</si>
  <si>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</si>
  <si>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</si>
  <si>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</si>
  <si>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</si>
  <si>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</si>
  <si>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</si>
  <si>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</si>
  <si>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</si>
  <si>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</si>
  <si>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</si>
  <si>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</si>
  <si>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</si>
  <si>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</si>
  <si>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</si>
  <si>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</si>
  <si>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</si>
  <si>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</si>
  <si>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</si>
  <si>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</si>
  <si>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</si>
  <si>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</si>
  <si>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</si>
  <si>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</si>
  <si>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</si>
  <si>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</si>
  <si>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</si>
  <si>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</si>
  <si>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</si>
  <si>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</si>
  <si>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</si>
  <si>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</si>
  <si>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</si>
  <si>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</si>
  <si>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</si>
  <si>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</si>
  <si>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</si>
  <si>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</si>
  <si>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</si>
  <si>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</si>
  <si>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</si>
  <si>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</si>
  <si>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</si>
  <si>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</si>
  <si>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</si>
  <si>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</si>
  <si>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</si>
  <si>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</si>
  <si>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</si>
  <si>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</si>
  <si>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</si>
  <si>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</si>
  <si>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</si>
  <si>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</si>
  <si>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</si>
  <si>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</si>
  <si>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</si>
  <si>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</si>
  <si>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</si>
  <si>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</si>
  <si>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</si>
  <si>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</si>
  <si>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</si>
  <si>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</si>
  <si>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</si>
  <si>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</si>
  <si>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</si>
  <si>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</si>
  <si>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</si>
  <si>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</si>
  <si>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</si>
  <si>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</si>
  <si>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</si>
  <si>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</si>
  <si>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</si>
  <si>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</si>
  <si>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</si>
  <si>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</si>
  <si>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</si>
  <si>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</si>
  <si>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</si>
  <si>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</si>
  <si>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</si>
  <si>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</si>
  <si>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</si>
  <si>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</si>
  <si>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</si>
  <si>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</si>
  <si>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</si>
  <si>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</si>
  <si>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</si>
  <si>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</si>
  <si>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</si>
  <si>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</si>
  <si>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</si>
  <si>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</si>
  <si>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</si>
  <si>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</si>
  <si>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</si>
  <si>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</si>
  <si>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</si>
  <si>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</si>
  <si>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</si>
  <si>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</si>
  <si>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</si>
  <si>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</si>
  <si>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</si>
  <si>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</si>
  <si>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</si>
  <si>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</si>
  <si>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</si>
  <si>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</si>
  <si>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</si>
  <si>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</si>
  <si>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</si>
  <si>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</si>
  <si>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</si>
  <si>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</si>
  <si>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</si>
  <si>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</si>
  <si>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</si>
  <si>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</si>
  <si>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</si>
  <si>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</si>
  <si>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</si>
  <si>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</si>
  <si>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</si>
  <si>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</si>
  <si>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</si>
  <si>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</si>
  <si>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</si>
  <si>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</si>
  <si>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</si>
  <si>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</si>
  <si>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</si>
  <si>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</si>
  <si>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</si>
  <si>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</si>
  <si>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</si>
  <si>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</si>
  <si>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</si>
  <si>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</si>
  <si>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</si>
  <si>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</si>
  <si>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</si>
  <si>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</si>
  <si>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</si>
  <si>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</si>
  <si>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</si>
  <si>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</si>
  <si>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</si>
  <si>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</si>
  <si>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</si>
  <si>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</si>
  <si>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</si>
  <si>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</si>
  <si>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</si>
  <si>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</si>
  <si>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</si>
  <si>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</si>
  <si>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</si>
  <si>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</si>
  <si>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</si>
  <si>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</si>
  <si>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</si>
  <si>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</si>
  <si>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</si>
  <si>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</si>
  <si>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</si>
  <si>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</si>
  <si>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</si>
  <si>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</si>
  <si>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</si>
  <si>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</si>
  <si>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</si>
  <si>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</si>
  <si>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</si>
  <si>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</si>
  <si>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</si>
  <si>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</si>
  <si>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</si>
  <si>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</si>
  <si>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</si>
  <si>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</si>
  <si>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</si>
  <si>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</si>
  <si>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</si>
  <si>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</si>
  <si>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</si>
  <si>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</si>
  <si>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</si>
  <si>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</si>
  <si>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</si>
  <si>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</si>
  <si>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</si>
  <si>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</si>
  <si>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</si>
  <si>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</si>
  <si>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</si>
  <si>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</si>
  <si>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</si>
  <si>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</si>
  <si>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</si>
  <si>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</si>
  <si>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</si>
  <si>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</si>
  <si>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</si>
  <si>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</si>
  <si>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</si>
  <si>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</si>
  <si>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</si>
  <si>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</si>
  <si>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</si>
  <si>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</si>
  <si>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</si>
  <si>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</si>
  <si>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</si>
  <si>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</si>
  <si>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</si>
  <si>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</si>
  <si>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</si>
  <si>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</si>
  <si>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</si>
  <si>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</si>
  <si>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</si>
  <si>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</si>
  <si>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</si>
  <si>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</si>
  <si>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</si>
  <si>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</si>
  <si>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</si>
  <si>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</si>
  <si>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</si>
  <si>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</si>
  <si>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</si>
  <si>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</si>
  <si>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</si>
  <si>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</si>
  <si>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</si>
  <si>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</si>
  <si>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</si>
  <si>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</si>
  <si>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</si>
  <si>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</si>
  <si>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</si>
  <si>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</si>
  <si>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</si>
  <si>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</si>
  <si>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</si>
  <si>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</si>
  <si>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</si>
  <si>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</si>
  <si>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</si>
  <si>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</si>
  <si>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</si>
  <si>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</si>
  <si>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</si>
  <si>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</si>
  <si>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</si>
  <si>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</si>
  <si>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</si>
  <si>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</si>
  <si>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</si>
  <si>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</si>
  <si>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</si>
  <si>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</si>
  <si>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</si>
  <si>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</si>
  <si>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</si>
  <si>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</si>
  <si>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</si>
  <si>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</si>
  <si>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</si>
  <si>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</si>
  <si>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</si>
  <si>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</si>
  <si>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</si>
  <si>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</si>
  <si>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</si>
  <si>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</si>
  <si>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</si>
  <si>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</si>
  <si>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</si>
  <si>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</si>
  <si>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</si>
  <si>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</si>
  <si>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</si>
  <si>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</si>
  <si>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</si>
  <si>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</si>
  <si>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</si>
  <si>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</si>
  <si>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</si>
  <si>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</si>
  <si>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</si>
  <si>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</si>
  <si>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</si>
  <si>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</si>
  <si>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</si>
  <si>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</si>
  <si>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</si>
  <si>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</si>
  <si>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</si>
  <si>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</si>
  <si>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</si>
  <si>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</si>
  <si>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</si>
  <si>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</si>
  <si>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</si>
  <si>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</si>
  <si>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</si>
  <si>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</si>
  <si>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</si>
  <si>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</si>
  <si>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</si>
  <si>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</si>
  <si>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</si>
  <si>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</si>
  <si>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</si>
  <si>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</si>
  <si>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</si>
  <si>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</si>
  <si>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</si>
  <si>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</si>
  <si>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</si>
  <si>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</si>
  <si>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</si>
  <si>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</si>
  <si>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</si>
  <si>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</si>
  <si>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</si>
  <si>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</si>
  <si>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</si>
  <si>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</si>
  <si>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</si>
  <si>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</si>
  <si>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</si>
  <si>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</si>
  <si>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</si>
  <si>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</si>
  <si>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</si>
  <si>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</si>
  <si>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</si>
  <si>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</si>
  <si>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</si>
  <si>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</si>
  <si>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</si>
  <si>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</si>
  <si>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</si>
  <si>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</si>
  <si>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</si>
  <si>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</si>
  <si>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</si>
  <si>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</si>
  <si>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</si>
  <si>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</si>
  <si>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</si>
  <si>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</si>
  <si>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</si>
  <si>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</si>
  <si>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</si>
  <si>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</si>
  <si>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</si>
  <si>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</si>
  <si>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</si>
  <si>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</si>
  <si>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</si>
  <si>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</si>
  <si>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</si>
  <si>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</si>
  <si>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</si>
  <si>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</si>
  <si>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</si>
  <si>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</si>
  <si>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</si>
  <si>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</si>
  <si>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</si>
  <si>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</si>
  <si>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</si>
  <si>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</si>
  <si>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</si>
  <si>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</si>
  <si>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</si>
  <si>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</si>
  <si>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</si>
  <si>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</si>
  <si>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</si>
  <si>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</si>
  <si>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</si>
  <si>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</si>
  <si>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</si>
  <si>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</si>
  <si>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</si>
  <si>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</si>
  <si>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</si>
  <si>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</si>
  <si>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</si>
  <si>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</si>
  <si>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</si>
  <si>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</si>
  <si>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</si>
  <si>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</si>
  <si>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</si>
  <si>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</si>
  <si>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</si>
  <si>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</si>
  <si>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</si>
  <si>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</si>
  <si>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</si>
  <si>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</si>
  <si>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</si>
  <si>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</si>
  <si>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</si>
  <si>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</si>
  <si>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</si>
  <si>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</si>
  <si>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</si>
  <si>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</si>
  <si>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</si>
  <si>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</si>
  <si>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</si>
  <si>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</si>
  <si>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</si>
  <si>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</si>
  <si>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</si>
  <si>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</si>
  <si>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</si>
  <si>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</si>
  <si>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</si>
  <si>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</si>
  <si>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</si>
  <si>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</si>
  <si>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</si>
  <si>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</si>
  <si>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</si>
  <si>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</si>
  <si>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</si>
  <si>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</si>
  <si>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</si>
  <si>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</si>
  <si>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</si>
  <si>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</si>
  <si>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</si>
  <si>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</si>
  <si>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</si>
  <si>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</si>
  <si>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</si>
  <si>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</si>
  <si>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</si>
  <si>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</si>
  <si>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</si>
  <si>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</si>
  <si>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</si>
  <si>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</si>
  <si>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</si>
  <si>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</si>
  <si>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</si>
  <si>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</si>
  <si>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</si>
  <si>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</si>
  <si>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</si>
  <si>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</si>
  <si>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</si>
  <si>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</si>
  <si>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</si>
  <si>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</si>
  <si>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</si>
  <si>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</si>
  <si>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</si>
  <si>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</si>
  <si>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</si>
  <si>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</si>
  <si>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</si>
  <si>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</si>
  <si>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</si>
  <si>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</si>
  <si>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</si>
  <si>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</si>
  <si>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</si>
  <si>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</si>
  <si>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</si>
  <si>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</si>
  <si>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</si>
  <si>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</si>
  <si>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</si>
  <si>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</si>
  <si>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</si>
  <si>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</si>
  <si>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</si>
  <si>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</si>
  <si>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</si>
  <si>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</si>
  <si>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</si>
  <si>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</si>
  <si>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</si>
  <si>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</si>
  <si>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</si>
  <si>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</si>
  <si>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</si>
  <si>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</si>
  <si>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</si>
  <si>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</si>
  <si>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</si>
  <si>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</si>
  <si>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</si>
  <si>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</si>
  <si>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</si>
  <si>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</si>
  <si>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</si>
  <si>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</si>
  <si>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</si>
  <si>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</si>
  <si>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</si>
  <si>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</si>
  <si>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</si>
  <si>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</si>
  <si>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</si>
  <si>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</si>
  <si>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</si>
  <si>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</si>
  <si>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</si>
  <si>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</si>
  <si>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</si>
  <si>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</si>
  <si>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</si>
  <si>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</si>
  <si>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</si>
  <si>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</si>
  <si>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</si>
  <si>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</si>
  <si>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</si>
  <si>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</si>
  <si>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</si>
  <si>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</si>
  <si>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</si>
  <si>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</si>
  <si>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</si>
  <si>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</si>
  <si>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</si>
  <si>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</si>
  <si>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</si>
  <si>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</si>
  <si>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</si>
  <si>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</si>
  <si>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</si>
  <si>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</si>
  <si>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</si>
  <si>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</si>
  <si>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</si>
  <si>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</si>
  <si>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</si>
  <si>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</si>
  <si>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</si>
  <si>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</si>
  <si>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</si>
  <si>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</si>
  <si>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</si>
  <si>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</si>
  <si>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</si>
  <si>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</si>
  <si>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</si>
  <si>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</si>
  <si>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</si>
  <si>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</si>
  <si>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</si>
  <si>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</si>
  <si>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</si>
  <si>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</si>
  <si>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</si>
  <si>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</si>
  <si>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</si>
  <si>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</si>
  <si>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</si>
  <si>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</si>
  <si>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</si>
  <si>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</si>
  <si>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</si>
  <si>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</si>
  <si>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</si>
  <si>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</si>
  <si>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</si>
  <si>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</si>
  <si>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</si>
  <si>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</si>
  <si>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</si>
  <si>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</si>
  <si>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</si>
  <si>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</si>
  <si>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</si>
  <si>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</si>
  <si>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</si>
  <si>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</si>
  <si>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</si>
  <si>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</si>
  <si>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</si>
  <si>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</si>
  <si>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</si>
  <si>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</si>
  <si>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</si>
  <si>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</si>
  <si>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</si>
  <si>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</si>
  <si>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</si>
  <si>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</si>
  <si>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</si>
  <si>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</si>
  <si>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</si>
  <si>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</si>
  <si>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</si>
  <si>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</si>
  <si>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</si>
  <si>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</si>
  <si>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</si>
  <si>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</si>
  <si>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</si>
  <si>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</si>
  <si>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</si>
  <si>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</si>
  <si>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</si>
  <si>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</si>
  <si>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</si>
  <si>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</si>
  <si>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</si>
  <si>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</si>
  <si>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</si>
  <si>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</si>
  <si>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</si>
  <si>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</si>
  <si>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</si>
  <si>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</si>
  <si>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</si>
  <si>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</si>
  <si>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</si>
  <si>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</si>
  <si>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</si>
  <si>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</si>
  <si>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</si>
  <si>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</si>
  <si>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</si>
  <si>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</si>
  <si>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</si>
  <si>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</si>
  <si>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</si>
  <si>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</si>
  <si>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</si>
  <si>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</si>
  <si>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</si>
  <si>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</si>
  <si>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</si>
  <si>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</si>
  <si>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</si>
  <si>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</si>
  <si>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</si>
  <si>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</si>
  <si>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</si>
  <si>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</si>
  <si>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</si>
  <si>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</si>
  <si>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</si>
  <si>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</si>
  <si>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</si>
  <si>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</si>
  <si>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</si>
  <si>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</si>
  <si>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</si>
  <si>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</si>
  <si>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</si>
  <si>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</si>
  <si>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</si>
  <si>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</si>
  <si>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</si>
  <si>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</si>
  <si>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</si>
  <si>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</si>
  <si>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</si>
  <si>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</si>
  <si>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</si>
  <si>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</si>
  <si>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</si>
  <si>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</si>
  <si>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</si>
  <si>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</si>
  <si>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</si>
  <si>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</si>
  <si>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</si>
  <si>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</si>
  <si>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</si>
  <si>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</si>
  <si>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</si>
  <si>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</si>
  <si>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</si>
  <si>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</si>
  <si>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</si>
  <si>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</si>
  <si>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</si>
  <si>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</si>
  <si>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</si>
  <si>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</si>
  <si>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</si>
  <si>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</si>
  <si>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</si>
  <si>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</si>
  <si>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</si>
  <si>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</si>
  <si>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</si>
  <si>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</si>
  <si>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</si>
  <si>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</si>
  <si>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</si>
  <si>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</si>
  <si>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</si>
  <si>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</si>
  <si>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</si>
  <si>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</si>
  <si>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</si>
  <si>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</si>
  <si>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</si>
  <si>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</si>
  <si>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</si>
  <si>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</si>
  <si>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</si>
  <si>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</si>
  <si>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</si>
  <si>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</si>
  <si>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</si>
  <si>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</si>
  <si>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</si>
  <si>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</si>
  <si>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</si>
  <si>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</si>
  <si>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</si>
  <si>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</si>
  <si>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</si>
  <si>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</si>
  <si>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</si>
  <si>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</si>
  <si>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</si>
  <si>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</si>
  <si>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</si>
  <si>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</si>
  <si>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</si>
  <si>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</si>
  <si>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</si>
  <si>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</si>
  <si>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</si>
  <si>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</si>
  <si>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</si>
  <si>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</si>
  <si>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</si>
  <si>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</si>
  <si>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</si>
  <si>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</si>
  <si>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</si>
  <si>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</si>
  <si>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</si>
  <si>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</si>
  <si>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</si>
  <si>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</si>
  <si>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</si>
  <si>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</si>
  <si>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</si>
  <si>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</si>
  <si>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</si>
  <si>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</si>
  <si>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</si>
  <si>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</si>
  <si>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</si>
  <si>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</si>
  <si>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</si>
  <si>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</si>
  <si>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</si>
  <si>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</si>
  <si>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</si>
  <si>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</si>
  <si>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</si>
  <si>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</si>
  <si>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</si>
  <si>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</si>
  <si>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</si>
  <si>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</si>
  <si>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</si>
  <si>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</si>
  <si>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</si>
  <si>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</si>
  <si>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</si>
  <si>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</si>
  <si>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</si>
  <si>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</si>
  <si>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</si>
  <si>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</si>
  <si>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</si>
  <si>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</si>
  <si>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</si>
  <si>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</si>
  <si>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</si>
  <si>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</si>
  <si>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</si>
  <si>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</si>
  <si>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</si>
  <si>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</si>
  <si>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</si>
  <si>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</si>
  <si>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</si>
  <si>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</si>
  <si>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</si>
  <si>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</si>
  <si>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</si>
  <si>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</si>
  <si>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</si>
  <si>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</si>
  <si>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</si>
  <si>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</si>
  <si>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</si>
  <si>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</si>
  <si>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</si>
  <si>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</si>
  <si>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</si>
  <si>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</si>
  <si>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</si>
  <si>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</si>
  <si>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</si>
  <si>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</si>
  <si>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</si>
  <si>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</si>
  <si>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</si>
  <si>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</si>
  <si>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</si>
  <si>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</si>
  <si>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</si>
  <si>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</si>
  <si>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</si>
  <si>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</si>
  <si>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</si>
  <si>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</si>
  <si>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</si>
  <si>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</si>
  <si>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</si>
  <si>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</si>
  <si>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</si>
  <si>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</si>
  <si>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</si>
  <si>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</si>
  <si>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</si>
  <si>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</si>
  <si>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</si>
  <si>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</si>
  <si>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</si>
  <si>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</si>
  <si>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</si>
  <si>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</si>
  <si>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</si>
  <si>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</si>
  <si>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</si>
  <si>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</si>
  <si>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</si>
  <si>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</si>
  <si>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</si>
  <si>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</si>
  <si>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</si>
  <si>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</si>
  <si>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</si>
  <si>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</si>
  <si>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</si>
  <si>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</si>
  <si>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</si>
  <si>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</si>
  <si>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</si>
  <si>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</si>
  <si>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</si>
  <si>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</si>
  <si>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</si>
  <si>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</si>
  <si>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</si>
  <si>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</si>
  <si>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</si>
  <si>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</si>
  <si>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</si>
  <si>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</si>
  <si>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</si>
  <si>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</si>
  <si>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</si>
  <si>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</si>
  <si>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</si>
  <si>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</si>
  <si>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</si>
  <si>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</si>
  <si>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</si>
  <si>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</si>
  <si>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</si>
  <si>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</si>
  <si>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</si>
  <si>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</si>
  <si>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</si>
  <si>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</si>
  <si>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</si>
  <si>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</si>
  <si>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</si>
  <si>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</si>
  <si>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</si>
  <si>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</si>
  <si>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</si>
  <si>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</si>
  <si>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</si>
  <si>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</si>
  <si>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</si>
  <si>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</si>
  <si>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</si>
  <si>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</si>
  <si>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</si>
  <si>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</si>
  <si>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</si>
  <si>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</si>
  <si>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</si>
  <si>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</si>
  <si>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</si>
  <si>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</si>
  <si>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</si>
  <si>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</si>
  <si>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</si>
  <si>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</si>
  <si>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</si>
  <si>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</si>
  <si>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</si>
  <si>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</si>
  <si>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</si>
  <si>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</si>
  <si>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</si>
  <si>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</si>
  <si>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</si>
  <si>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</si>
  <si>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</si>
  <si>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</si>
  <si>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</si>
  <si>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</si>
  <si>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</si>
  <si>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</si>
  <si>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</si>
  <si>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</si>
  <si>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</si>
  <si>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</si>
  <si>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</si>
  <si>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</si>
  <si>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</si>
  <si>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</si>
  <si>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</si>
  <si>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</si>
  <si>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</si>
  <si>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</si>
  <si>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</si>
  <si>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</si>
  <si>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</si>
  <si>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</si>
  <si>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</si>
  <si>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</si>
  <si>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</si>
  <si>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</si>
  <si>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</si>
  <si>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</si>
  <si>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</si>
  <si>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</si>
  <si>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</si>
  <si>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</si>
  <si>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</si>
  <si>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</si>
  <si>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</si>
  <si>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</si>
  <si>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</si>
  <si>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</si>
  <si>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</si>
  <si>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</si>
  <si>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</si>
  <si>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</si>
  <si>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</si>
  <si>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</si>
  <si>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</si>
  <si>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</si>
  <si>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</si>
  <si>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</si>
  <si>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</si>
  <si>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</si>
  <si>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</si>
  <si>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</si>
  <si>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</si>
  <si>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</si>
  <si>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</si>
  <si>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</si>
  <si>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</si>
  <si>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</si>
  <si>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</si>
  <si>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</si>
  <si>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</si>
  <si>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</si>
  <si>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</si>
  <si>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</si>
  <si>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</si>
  <si>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</si>
  <si>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</si>
  <si>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</si>
  <si>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</si>
  <si>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</si>
  <si>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</si>
  <si>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</si>
  <si>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</si>
  <si>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</si>
  <si>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</si>
  <si>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</si>
  <si>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</si>
  <si>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</si>
  <si>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</si>
  <si>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</si>
  <si>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</si>
  <si>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</si>
  <si>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</si>
  <si>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</si>
  <si>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</si>
  <si>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</si>
  <si>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</si>
  <si>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</si>
  <si>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</si>
  <si>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</si>
  <si>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</si>
  <si>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</si>
  <si>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</si>
  <si>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</si>
  <si>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</si>
  <si>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</si>
  <si>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</si>
  <si>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</si>
  <si>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</si>
  <si>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</si>
  <si>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</si>
  <si>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</si>
  <si>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</si>
  <si>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</si>
  <si>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</si>
  <si>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</si>
  <si>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</si>
  <si>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</si>
  <si>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</si>
  <si>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</si>
  <si>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</si>
  <si>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</si>
  <si>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</si>
  <si>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</si>
  <si>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</si>
  <si>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</si>
  <si>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</si>
  <si>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</si>
  <si>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</si>
  <si>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</si>
  <si>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</si>
  <si>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</si>
  <si>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</si>
  <si>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</si>
  <si>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</si>
  <si>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</si>
  <si>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</si>
  <si>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</si>
  <si>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</si>
  <si>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</si>
  <si>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</si>
  <si>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</si>
  <si>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</si>
  <si>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</si>
  <si>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</si>
  <si>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</si>
  <si>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</si>
  <si>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</si>
  <si>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</si>
  <si>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</si>
  <si>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</si>
  <si>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</si>
  <si>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</si>
  <si>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</si>
  <si>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</si>
  <si>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</si>
  <si>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</si>
  <si>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</si>
  <si>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</si>
  <si>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</si>
  <si>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</si>
  <si>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</si>
  <si>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</si>
  <si>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</si>
  <si>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</si>
  <si>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</si>
  <si>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</si>
  <si>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</si>
  <si>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</si>
  <si>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</si>
  <si>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</si>
  <si>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</si>
  <si>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</si>
  <si>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</si>
  <si>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</si>
  <si>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</si>
  <si>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</si>
  <si>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</si>
  <si>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</si>
  <si>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</si>
  <si>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</si>
  <si>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</si>
  <si>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</si>
  <si>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</si>
  <si>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</si>
  <si>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</si>
  <si>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</si>
  <si>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</si>
  <si>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</si>
  <si>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</si>
  <si>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</si>
  <si>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</si>
  <si>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</si>
  <si>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</si>
  <si>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</si>
  <si>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</si>
  <si>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</si>
  <si>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</si>
  <si>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</si>
  <si>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</si>
  <si>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</si>
  <si>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</si>
  <si>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</si>
  <si>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</si>
  <si>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</si>
  <si>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</si>
  <si>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</si>
  <si>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</si>
  <si>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</si>
  <si>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</si>
  <si>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</si>
  <si>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</si>
  <si>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</si>
  <si>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</si>
  <si>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</si>
  <si>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</si>
  <si>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</si>
  <si>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</si>
  <si>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</si>
  <si>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</si>
  <si>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</si>
  <si>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</si>
  <si>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</si>
  <si>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</si>
  <si>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</si>
  <si>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</si>
  <si>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</si>
  <si>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</si>
  <si>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</si>
  <si>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</si>
  <si>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</si>
  <si>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</si>
  <si>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</si>
  <si>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</si>
  <si>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</si>
  <si>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</si>
  <si>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</si>
  <si>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</si>
  <si>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</si>
  <si>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</si>
  <si>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</si>
  <si>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</si>
  <si>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</si>
  <si>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</si>
  <si>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</si>
  <si>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</si>
  <si>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</si>
  <si>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</si>
  <si>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</si>
  <si>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</si>
  <si>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</si>
  <si>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</si>
  <si>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</si>
  <si>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</si>
  <si>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</si>
  <si>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</si>
  <si>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</si>
  <si>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</si>
  <si>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</si>
  <si>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</si>
  <si>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</si>
  <si>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</si>
  <si>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</si>
  <si>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</si>
  <si>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</si>
  <si>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</si>
  <si>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</si>
  <si>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</si>
  <si>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</si>
  <si>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</si>
  <si>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</si>
  <si>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</si>
  <si>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</si>
  <si>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</si>
  <si>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</si>
  <si>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</si>
  <si>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</si>
  <si>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</si>
  <si>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</si>
  <si>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</si>
  <si>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</si>
  <si>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</si>
  <si>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</si>
  <si>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</si>
  <si>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</si>
  <si>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</si>
  <si>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</si>
  <si>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</si>
  <si>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</si>
  <si>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</si>
  <si>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</si>
  <si>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</si>
  <si>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</si>
  <si>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</si>
  <si>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</si>
  <si>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</si>
  <si>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</si>
  <si>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</si>
  <si>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</si>
  <si>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</si>
  <si>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</si>
  <si>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</si>
  <si>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</si>
  <si>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</si>
  <si>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</si>
  <si>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</si>
  <si>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</si>
  <si>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</si>
  <si>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</si>
  <si>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</si>
  <si>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</si>
  <si>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</si>
  <si>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</si>
  <si>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</si>
  <si>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</si>
  <si>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</si>
  <si>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</si>
  <si>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</si>
  <si>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</si>
  <si>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</si>
  <si>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</si>
  <si>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</si>
  <si>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</si>
  <si>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</si>
  <si>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</si>
  <si>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</si>
  <si>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</si>
  <si>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</si>
  <si>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</si>
  <si>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</si>
  <si>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</si>
  <si>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</si>
  <si>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</si>
  <si>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</si>
  <si>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</si>
  <si>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</si>
  <si>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</si>
  <si>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</si>
  <si>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</si>
  <si>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</si>
  <si>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</si>
  <si>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</si>
  <si>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</si>
  <si>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</si>
  <si>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</si>
  <si>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</si>
  <si>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</si>
  <si>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</si>
  <si>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</si>
  <si>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</si>
  <si>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</si>
  <si>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</si>
  <si>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</si>
  <si>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</si>
  <si>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</si>
  <si>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</si>
  <si>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</si>
  <si>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</si>
  <si>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</si>
  <si>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</si>
  <si>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</si>
  <si>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</si>
  <si>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</si>
  <si>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</si>
  <si>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</si>
  <si>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</si>
  <si>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</si>
  <si>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</si>
  <si>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</si>
  <si>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</si>
  <si>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</si>
  <si>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</si>
  <si>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</si>
  <si>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</si>
  <si>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</si>
  <si>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</si>
  <si>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</si>
  <si>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</si>
  <si>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</si>
  <si>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</si>
  <si>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</si>
  <si>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</si>
  <si>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</si>
  <si>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</si>
  <si>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</si>
  <si>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</si>
  <si>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</si>
  <si>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</si>
  <si>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</si>
  <si>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</si>
  <si>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</si>
  <si>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</si>
  <si>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</si>
  <si>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</si>
  <si>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</si>
  <si>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</si>
  <si>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</si>
  <si>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</si>
  <si>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</si>
  <si>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</si>
  <si>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</si>
  <si>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</si>
  <si>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</si>
  <si>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</si>
  <si>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</si>
  <si>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</si>
  <si>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</si>
  <si>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</si>
  <si>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</si>
  <si>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</si>
  <si>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</si>
  <si>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</si>
  <si>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</si>
  <si>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</si>
  <si>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</si>
  <si>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</si>
  <si>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</si>
  <si>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</si>
  <si>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</si>
  <si>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</si>
  <si>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</si>
  <si>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</si>
  <si>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</si>
  <si>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</si>
  <si>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</si>
  <si>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</si>
  <si>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</si>
  <si>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</si>
  <si>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</si>
  <si>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</si>
  <si>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</si>
  <si>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</si>
  <si>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</si>
  <si>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</si>
  <si>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</si>
  <si>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</si>
  <si>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</si>
  <si>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</si>
  <si>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</si>
  <si>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</si>
  <si>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</si>
  <si>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</si>
  <si>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</si>
  <si>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</si>
  <si>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</si>
  <si>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</si>
  <si>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</si>
  <si>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</si>
  <si>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</si>
  <si>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</si>
  <si>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</si>
  <si>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</si>
  <si>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</si>
  <si>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</si>
  <si>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</si>
  <si>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</si>
  <si>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</si>
  <si>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</si>
  <si>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</si>
  <si>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</si>
  <si>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</si>
  <si>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</si>
  <si>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</si>
  <si>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</si>
  <si>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</si>
  <si>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</si>
  <si>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</si>
  <si>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</si>
  <si>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</si>
  <si>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</si>
  <si>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</si>
  <si>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</si>
  <si>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</si>
  <si>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</si>
  <si>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</si>
  <si>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</si>
  <si>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</si>
  <si>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</si>
  <si>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</si>
  <si>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</si>
  <si>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</si>
  <si>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</si>
  <si>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</si>
  <si>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</si>
  <si>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</si>
  <si>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</si>
  <si>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</si>
  <si>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</si>
  <si>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</si>
  <si>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</si>
  <si>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</si>
  <si>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</si>
  <si>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</si>
  <si>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</si>
  <si>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</si>
  <si>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</si>
  <si>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</si>
  <si>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</si>
  <si>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</si>
  <si>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</si>
  <si>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</si>
  <si>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</si>
  <si>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</si>
  <si>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</si>
  <si>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</si>
  <si>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</si>
  <si>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</si>
  <si>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</si>
  <si>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</si>
  <si>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</si>
  <si>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</si>
  <si>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</si>
  <si>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</si>
  <si>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</si>
  <si>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</si>
  <si>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</si>
  <si>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</si>
  <si>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</si>
  <si>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</si>
  <si>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</si>
  <si>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</si>
  <si>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</si>
  <si>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</si>
  <si>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</si>
  <si>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</si>
  <si>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</si>
  <si>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</si>
  <si>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</si>
  <si>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</si>
  <si>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</si>
  <si>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</si>
  <si>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</si>
  <si>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</si>
  <si>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</si>
  <si>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</si>
  <si>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</si>
  <si>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</si>
  <si>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</si>
  <si>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</si>
  <si>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</si>
  <si>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</si>
  <si>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</si>
  <si>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</si>
  <si>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</si>
  <si>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</si>
  <si>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</si>
  <si>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</si>
  <si>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</si>
  <si>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</si>
  <si>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</si>
  <si>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</si>
  <si>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</si>
  <si>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</si>
  <si>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</si>
  <si>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</si>
  <si>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</si>
  <si>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</si>
  <si>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</si>
  <si>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</si>
  <si>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</si>
  <si>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</si>
  <si>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</si>
  <si>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</si>
  <si>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</si>
  <si>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</si>
  <si>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</si>
  <si>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</si>
  <si>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</si>
  <si>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</si>
  <si>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</si>
  <si>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</si>
  <si>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</si>
  <si>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</si>
  <si>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</si>
  <si>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</si>
  <si>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</si>
  <si>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</si>
  <si>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</si>
  <si>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</si>
  <si>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</si>
  <si>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</si>
  <si>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</si>
  <si>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</si>
  <si>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</si>
  <si>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</si>
  <si>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</si>
  <si>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</si>
  <si>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</si>
  <si>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</si>
  <si>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</si>
  <si>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</si>
  <si>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</si>
  <si>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</si>
  <si>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</si>
  <si>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</si>
  <si>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</si>
  <si>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</si>
  <si>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</si>
  <si>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</si>
  <si>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</si>
  <si>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</si>
  <si>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</si>
  <si>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</si>
  <si>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</si>
  <si>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</si>
  <si>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</si>
  <si>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</si>
  <si>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</si>
  <si>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</si>
  <si>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</si>
  <si>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</si>
  <si>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</si>
  <si>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</si>
  <si>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</si>
  <si>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</si>
  <si>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</si>
  <si>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</si>
  <si>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</si>
  <si>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</si>
  <si>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</si>
  <si>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</si>
  <si>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</si>
  <si>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</si>
  <si>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</si>
  <si>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</si>
  <si>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</si>
  <si>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</si>
  <si>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</si>
  <si>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</si>
  <si>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</si>
  <si>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</si>
  <si>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</si>
  <si>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</si>
  <si>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</si>
  <si>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</si>
  <si>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</si>
  <si>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</si>
  <si>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</si>
  <si>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</si>
  <si>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</si>
  <si>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</si>
  <si>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</si>
  <si>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</si>
  <si>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</si>
  <si>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</si>
  <si>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</si>
  <si>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</si>
  <si>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</si>
  <si>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</si>
  <si>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</si>
  <si>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</si>
  <si>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</si>
  <si>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</si>
  <si>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</si>
  <si>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</si>
  <si>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</si>
  <si>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</si>
  <si>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</si>
  <si>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</si>
  <si>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</si>
  <si>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</si>
  <si>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</si>
  <si>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</si>
  <si>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</si>
  <si>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</si>
  <si>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</si>
  <si>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</si>
  <si>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</si>
  <si>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</si>
  <si>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</si>
  <si>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</si>
  <si>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</si>
  <si>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</si>
  <si>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</si>
  <si>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</si>
  <si>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</si>
  <si>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</si>
  <si>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</si>
  <si>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</si>
  <si>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</si>
  <si>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</si>
  <si>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</si>
  <si>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</si>
  <si>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</si>
  <si>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</si>
  <si>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</si>
  <si>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</si>
  <si>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</si>
  <si>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</si>
  <si>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</si>
  <si>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</si>
  <si>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</si>
  <si>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</si>
  <si>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</si>
  <si>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</si>
  <si>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</si>
  <si>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</si>
  <si>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</si>
  <si>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</si>
  <si>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</si>
  <si>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</si>
  <si>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</si>
  <si>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</si>
  <si>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</si>
  <si>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</si>
  <si>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</si>
  <si>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</si>
  <si>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</si>
  <si>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</si>
  <si>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</si>
  <si>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</si>
  <si>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</si>
  <si>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</si>
  <si>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</si>
  <si>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</si>
  <si>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</si>
  <si>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</si>
  <si>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</si>
  <si>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</si>
  <si>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</si>
  <si>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</si>
  <si>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</si>
  <si>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</si>
  <si>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</si>
  <si>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</si>
  <si>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</si>
  <si>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</si>
  <si>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</si>
  <si>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</si>
  <si>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</si>
  <si>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</si>
  <si>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</si>
  <si>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</si>
  <si>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</si>
  <si>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</si>
  <si>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</si>
  <si>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</si>
  <si>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</si>
  <si>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</si>
  <si>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</si>
  <si>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</si>
  <si>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</si>
  <si>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</si>
  <si>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</si>
  <si>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</si>
  <si>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</si>
  <si>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</si>
  <si>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</si>
  <si>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</si>
  <si>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</si>
  <si>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</si>
  <si>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</si>
  <si>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</si>
  <si>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</si>
  <si>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</si>
  <si>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</si>
  <si>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</si>
  <si>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</si>
  <si>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</si>
  <si>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</si>
  <si>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</si>
  <si>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</si>
  <si>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</si>
  <si>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</si>
  <si>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</si>
  <si>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</si>
  <si>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</si>
  <si>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</si>
  <si>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</si>
  <si>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</si>
  <si>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</si>
  <si>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</si>
  <si>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</si>
  <si>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</si>
  <si>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</si>
  <si>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</si>
  <si>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</si>
  <si>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</si>
  <si>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</si>
  <si>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</si>
  <si>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</si>
  <si>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</si>
  <si>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</si>
  <si>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</si>
  <si>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</si>
  <si>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</si>
  <si>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</si>
  <si>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</si>
  <si>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</si>
  <si>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</si>
  <si>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</si>
  <si>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</si>
  <si>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</si>
  <si>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</si>
  <si>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</si>
  <si>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</si>
  <si>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</si>
  <si>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</si>
  <si>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</si>
  <si>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</si>
  <si>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</si>
  <si>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</si>
  <si>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</si>
  <si>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</si>
  <si>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</si>
  <si>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</si>
  <si>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</si>
  <si>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</si>
  <si>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</si>
  <si>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</si>
  <si>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</si>
  <si>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</si>
  <si>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</si>
  <si>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</si>
  <si>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</si>
  <si>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</si>
  <si>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</si>
  <si>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</si>
  <si>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</si>
  <si>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</si>
  <si>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</si>
  <si>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</si>
  <si>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</si>
  <si>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</si>
  <si>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</si>
  <si>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</si>
  <si>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</si>
  <si>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</si>
  <si>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</si>
  <si>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</si>
  <si>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</si>
  <si>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</si>
  <si>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</si>
  <si>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</si>
  <si>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</si>
  <si>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</si>
  <si>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</si>
  <si>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</si>
  <si>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</si>
  <si>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</si>
  <si>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</si>
  <si>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</si>
  <si>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</si>
  <si>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</si>
  <si>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</si>
  <si>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</si>
  <si>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</si>
  <si>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</si>
  <si>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</si>
  <si>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</si>
  <si>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</si>
  <si>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</si>
  <si>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</si>
  <si>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</si>
  <si>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</si>
  <si>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</si>
  <si>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</si>
  <si>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</si>
  <si>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</si>
  <si>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</si>
  <si>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</si>
  <si>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</si>
  <si>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</si>
  <si>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</si>
  <si>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</si>
  <si>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</si>
  <si>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</si>
  <si>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</si>
  <si>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</si>
  <si>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</si>
  <si>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</si>
  <si>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</si>
  <si>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</si>
  <si>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</si>
  <si>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</si>
  <si>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</si>
  <si>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</si>
  <si>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</si>
  <si>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</si>
  <si>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</si>
  <si>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</si>
  <si>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</si>
  <si>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</si>
  <si>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</si>
  <si>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</si>
  <si>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</si>
  <si>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</si>
  <si>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</si>
  <si>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</si>
  <si>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</si>
  <si>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</si>
  <si>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</si>
  <si>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</si>
  <si>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</si>
  <si>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</si>
  <si>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</si>
  <si>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</si>
  <si>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</si>
  <si>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</si>
  <si>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</si>
  <si>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</si>
  <si>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</si>
  <si>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</si>
  <si>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</si>
  <si>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</si>
  <si>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</si>
  <si>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</si>
  <si>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</si>
  <si>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</si>
  <si>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</si>
  <si>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</si>
  <si>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</si>
  <si>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</si>
  <si>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</si>
  <si>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</si>
  <si>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</si>
  <si>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</si>
  <si>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</si>
  <si>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</si>
  <si>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</si>
  <si>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</si>
  <si>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</si>
  <si>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</si>
  <si>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</si>
  <si>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</si>
  <si>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</si>
  <si>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</si>
  <si>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</si>
  <si>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</si>
  <si>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</si>
  <si>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</si>
  <si>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</si>
  <si>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</si>
  <si>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</si>
  <si>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</si>
  <si>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</si>
  <si>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</si>
  <si>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</si>
  <si>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</si>
  <si>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</si>
  <si>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</si>
  <si>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</si>
  <si>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</si>
  <si>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</si>
  <si>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</si>
  <si>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</si>
  <si>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</si>
  <si>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</si>
  <si>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</si>
  <si>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</si>
  <si>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</si>
  <si>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</si>
  <si>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</si>
  <si>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</si>
  <si>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</si>
  <si>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</si>
  <si>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</si>
  <si>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</si>
  <si>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</si>
  <si>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</si>
  <si>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</si>
  <si>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</si>
  <si>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</si>
  <si>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</si>
  <si>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</si>
  <si>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</si>
  <si>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</si>
  <si>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</si>
  <si>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</si>
  <si>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</si>
  <si>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</si>
  <si>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</si>
  <si>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</si>
  <si>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</si>
  <si>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</si>
  <si>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</si>
  <si>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</si>
  <si>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</si>
  <si>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</si>
  <si>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</si>
  <si>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</si>
  <si>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</si>
  <si>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</si>
  <si>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</si>
  <si>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</si>
  <si>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</si>
  <si>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</si>
  <si>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</si>
  <si>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</si>
  <si>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</si>
  <si>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</si>
  <si>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</si>
  <si>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</si>
  <si>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</si>
  <si>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</si>
  <si>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</si>
  <si>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</si>
  <si>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</si>
  <si>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</si>
  <si>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</si>
  <si>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</si>
  <si>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</si>
  <si>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</si>
  <si>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</si>
  <si>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</si>
  <si>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</si>
  <si>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</si>
  <si>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</si>
  <si>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</si>
  <si>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</si>
  <si>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</si>
  <si>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</si>
  <si>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</si>
  <si>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</si>
  <si>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</si>
  <si>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</si>
  <si>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</si>
  <si>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</si>
  <si>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</si>
  <si>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</si>
  <si>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</si>
  <si>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</si>
  <si>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</si>
  <si>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</si>
  <si>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</si>
  <si>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</si>
  <si>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</si>
  <si>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</si>
  <si>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</si>
  <si>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</si>
  <si>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</si>
  <si>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</si>
  <si>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</si>
  <si>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</si>
  <si>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</si>
  <si>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</si>
  <si>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</si>
  <si>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</si>
  <si>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</si>
  <si>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</si>
  <si>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</si>
  <si>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</si>
  <si>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</si>
  <si>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</si>
  <si>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</si>
  <si>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</si>
  <si>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</si>
  <si>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</si>
  <si>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</si>
  <si>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</si>
  <si>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</si>
  <si>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</si>
  <si>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</si>
  <si>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</si>
  <si>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</si>
  <si>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</si>
  <si>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</si>
  <si>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</si>
  <si>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</si>
  <si>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</si>
  <si>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</si>
  <si>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</si>
  <si>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</si>
  <si>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</si>
  <si>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</si>
  <si>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</si>
  <si>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</si>
  <si>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</si>
  <si>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</si>
  <si>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</si>
  <si>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</si>
  <si>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</si>
  <si>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</si>
  <si>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</si>
  <si>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</si>
  <si>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</si>
  <si>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</si>
  <si>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</si>
  <si>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</si>
  <si>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</si>
  <si>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</si>
  <si>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</si>
  <si>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</si>
  <si>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</si>
  <si>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</si>
  <si>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</si>
  <si>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</si>
  <si>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</si>
  <si>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</si>
  <si>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</si>
  <si>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</si>
  <si>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</si>
  <si>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</si>
  <si>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</si>
  <si>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</si>
  <si>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</si>
  <si>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</si>
  <si>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</si>
  <si>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</si>
  <si>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</si>
  <si>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</si>
  <si>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</si>
  <si>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</si>
  <si>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</si>
  <si>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</si>
  <si>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</si>
  <si>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</si>
  <si>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</si>
  <si>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</si>
  <si>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</si>
  <si>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</si>
  <si>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</si>
  <si>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</si>
  <si>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</si>
  <si>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</si>
  <si>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</si>
  <si>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</si>
  <si>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</si>
  <si>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</si>
  <si>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</si>
  <si>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</si>
  <si>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</si>
  <si>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</si>
  <si>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</si>
  <si>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</si>
  <si>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</si>
  <si>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</si>
  <si>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</si>
  <si>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</si>
  <si>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</si>
  <si>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</si>
  <si>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</si>
  <si>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</si>
  <si>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</si>
  <si>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</si>
  <si>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</si>
  <si>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</si>
  <si>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</si>
  <si>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</si>
  <si>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</si>
  <si>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</si>
  <si>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</si>
  <si>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</si>
  <si>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</si>
  <si>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</si>
  <si>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</si>
  <si>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</si>
  <si>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</si>
  <si>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</si>
  <si>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</si>
  <si>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</si>
  <si>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</si>
  <si>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</si>
  <si>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</si>
  <si>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</si>
  <si>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</si>
  <si>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</si>
  <si>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</si>
  <si>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</si>
  <si>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</si>
  <si>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</si>
  <si>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</si>
  <si>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</si>
  <si>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</si>
  <si>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</si>
  <si>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</si>
  <si>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</si>
  <si>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</si>
  <si>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</si>
  <si>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</si>
  <si>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</si>
  <si>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</si>
  <si>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</si>
  <si>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</si>
  <si>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</si>
  <si>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</si>
  <si>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</si>
  <si>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</si>
  <si>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</si>
  <si>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</si>
  <si>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</si>
  <si>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</si>
  <si>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</si>
  <si>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</si>
  <si>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</si>
  <si>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</si>
  <si>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</si>
  <si>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</si>
  <si>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</si>
  <si>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</si>
  <si>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</si>
  <si>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</si>
  <si>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</si>
  <si>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</si>
  <si>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</si>
  <si>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</si>
  <si>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</si>
  <si>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</si>
  <si>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</si>
  <si>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</si>
  <si>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</si>
  <si>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</si>
  <si>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</si>
  <si>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</si>
  <si>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</si>
  <si>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</si>
  <si>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</si>
  <si>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</si>
  <si>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</si>
  <si>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</si>
  <si>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</si>
  <si>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</si>
  <si>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</si>
  <si>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</si>
  <si>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</si>
  <si>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</si>
  <si>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</si>
  <si>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</si>
  <si>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</si>
  <si>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</si>
  <si>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</si>
  <si>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</si>
  <si>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</si>
  <si>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</si>
  <si>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</si>
  <si>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</si>
  <si>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</si>
  <si>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</si>
  <si>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</si>
  <si>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</si>
  <si>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</si>
  <si>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</si>
  <si>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</si>
  <si>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</si>
  <si>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</si>
  <si>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</si>
  <si>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</si>
  <si>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</si>
  <si>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</si>
  <si>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</si>
  <si>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</si>
  <si>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</si>
  <si>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</si>
  <si>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</si>
  <si>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</si>
  <si>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</si>
  <si>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</si>
  <si>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</si>
  <si>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</si>
  <si>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</si>
  <si>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</si>
  <si>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</si>
  <si>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</si>
  <si>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</si>
  <si>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</si>
  <si>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</si>
  <si>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</si>
  <si>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</si>
  <si>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</si>
  <si>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</si>
  <si>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</si>
  <si>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</si>
  <si>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</si>
  <si>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</si>
  <si>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</si>
  <si>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</si>
  <si>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</si>
  <si>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</si>
  <si>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</si>
  <si>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</si>
  <si>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</si>
  <si>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</si>
  <si>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</si>
  <si>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</si>
  <si>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</si>
  <si>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</si>
  <si>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</si>
  <si>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</si>
  <si>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</si>
  <si>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</si>
  <si>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</si>
  <si>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</si>
  <si>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</si>
  <si>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</si>
  <si>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</si>
  <si>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</si>
  <si>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</si>
  <si>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</si>
  <si>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</si>
  <si>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</si>
  <si>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</si>
  <si>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</si>
  <si>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</si>
  <si>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</si>
  <si>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</si>
  <si>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</si>
  <si>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</si>
  <si>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</si>
  <si>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</si>
  <si>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</si>
  <si>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</si>
  <si>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</si>
  <si>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</si>
  <si>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</si>
  <si>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</si>
  <si>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</si>
  <si>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</si>
  <si>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</si>
  <si>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</si>
  <si>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</si>
  <si>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</si>
  <si>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</si>
  <si>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</si>
  <si>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</si>
  <si>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</si>
  <si>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</si>
  <si>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</si>
  <si>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</si>
  <si>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</si>
  <si>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</si>
  <si>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</si>
  <si>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</si>
  <si>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</si>
  <si>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</si>
  <si>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</si>
  <si>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</si>
  <si>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</si>
  <si>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</si>
  <si>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</si>
  <si>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</si>
  <si>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</si>
  <si>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</si>
  <si>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</si>
  <si>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</si>
  <si>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</si>
  <si>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</si>
  <si>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</si>
  <si>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</si>
  <si>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</si>
  <si>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</si>
  <si>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</si>
  <si>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</si>
  <si>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</si>
  <si>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</si>
  <si>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</si>
  <si>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</si>
  <si>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</si>
  <si>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</si>
  <si>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</si>
  <si>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</si>
  <si>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</si>
  <si>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</si>
  <si>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</si>
  <si>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</si>
  <si>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</si>
  <si>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</si>
  <si>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</si>
  <si>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</si>
  <si>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</si>
  <si>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</si>
  <si>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</si>
  <si>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</si>
  <si>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</si>
  <si>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</si>
  <si>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</si>
  <si>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</si>
  <si>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</si>
  <si>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</si>
  <si>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</si>
  <si>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</si>
  <si>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</si>
  <si>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</si>
  <si>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</si>
  <si>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</si>
  <si>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</si>
  <si>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</si>
  <si>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</si>
  <si>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</si>
  <si>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</si>
  <si>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</si>
  <si>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</si>
  <si>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</si>
  <si>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</si>
  <si>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</si>
  <si>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</si>
  <si>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</si>
  <si>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</si>
  <si>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</si>
  <si>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</si>
  <si>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</si>
  <si>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</si>
  <si>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</si>
  <si>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</si>
  <si>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</si>
  <si>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</si>
  <si>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</si>
  <si>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</si>
  <si>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</si>
  <si>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</si>
  <si>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</si>
  <si>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</si>
  <si>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</si>
  <si>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</si>
  <si>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</si>
  <si>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</si>
  <si>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</si>
  <si>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</si>
  <si>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</si>
  <si>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</si>
  <si>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</si>
  <si>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</si>
  <si>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</si>
  <si>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</si>
  <si>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</si>
  <si>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</si>
  <si>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</si>
  <si>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</si>
  <si>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</si>
  <si>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</si>
  <si>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</si>
  <si>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</si>
  <si>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</si>
  <si>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</si>
  <si>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</si>
  <si>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</si>
  <si>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</si>
  <si>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</si>
  <si>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</si>
  <si>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</si>
  <si>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</si>
  <si>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</si>
  <si>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</si>
  <si>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</si>
  <si>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</si>
  <si>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</si>
  <si>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</si>
  <si>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</si>
  <si>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</si>
  <si>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</si>
  <si>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</si>
  <si>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</si>
  <si>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</si>
  <si>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</si>
  <si>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</si>
  <si>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</si>
  <si>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</si>
  <si>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</si>
  <si>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</si>
  <si>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</si>
  <si>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</si>
  <si>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</si>
  <si>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</si>
  <si>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</si>
  <si>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</si>
  <si>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</si>
  <si>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</si>
  <si>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</si>
  <si>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</si>
  <si>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</si>
  <si>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</si>
  <si>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</si>
  <si>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</si>
  <si>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</si>
  <si>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</si>
  <si>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</si>
  <si>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</si>
  <si>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</si>
  <si>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</si>
  <si>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</si>
  <si>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</si>
  <si>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</si>
  <si>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</si>
  <si>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</si>
  <si>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</si>
  <si>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</si>
  <si>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</si>
  <si>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</si>
  <si>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</si>
  <si>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</si>
  <si>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</si>
  <si>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</si>
  <si>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</si>
  <si>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</si>
  <si>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</si>
  <si>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</si>
  <si>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</si>
  <si>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</si>
  <si>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</si>
  <si>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</si>
  <si>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</si>
  <si>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</si>
  <si>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</si>
  <si>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</si>
  <si>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</si>
  <si>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</si>
  <si>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</si>
  <si>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</si>
  <si>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</si>
  <si>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</si>
  <si>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</si>
  <si>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</si>
  <si>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</si>
  <si>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</si>
  <si>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</si>
  <si>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</si>
  <si>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</si>
  <si>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</si>
  <si>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</si>
  <si>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</si>
  <si>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</si>
  <si>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</si>
  <si>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</si>
  <si>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</si>
  <si>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</si>
  <si>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</si>
  <si>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</si>
  <si>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</si>
  <si>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</si>
  <si>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</si>
  <si>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</si>
  <si>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</si>
  <si>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</si>
  <si>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</si>
  <si>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</si>
  <si>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</si>
  <si>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</si>
  <si>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</si>
  <si>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</si>
  <si>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</si>
  <si>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</si>
  <si>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</si>
  <si>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</si>
  <si>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</si>
  <si>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</si>
  <si>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</si>
  <si>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</si>
  <si>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</si>
  <si>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</si>
  <si>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</si>
  <si>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</si>
  <si>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</si>
  <si>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</si>
  <si>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</si>
  <si>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</si>
  <si>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</si>
  <si>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</si>
  <si>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</si>
  <si>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</si>
  <si>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</si>
  <si>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</si>
  <si>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</si>
  <si>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</si>
  <si>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</si>
  <si>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</si>
  <si>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</si>
  <si>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</si>
  <si>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</si>
  <si>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</si>
  <si>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</si>
  <si>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</si>
  <si>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</si>
  <si>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</si>
  <si>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</si>
  <si>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</si>
  <si>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</si>
  <si>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</si>
  <si>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</si>
  <si>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</si>
  <si>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</si>
  <si>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</si>
  <si>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</si>
  <si>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</si>
  <si>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</si>
  <si>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</si>
  <si>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</si>
  <si>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</si>
  <si>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</si>
  <si>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</si>
  <si>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</si>
  <si>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</si>
  <si>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</si>
  <si>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</si>
  <si>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</si>
  <si>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</si>
  <si>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</si>
  <si>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</si>
  <si>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</si>
  <si>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</si>
  <si>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</si>
  <si>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</si>
  <si>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</si>
  <si>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</si>
  <si>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</si>
  <si>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</si>
  <si>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</si>
  <si>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</si>
  <si>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</si>
  <si>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</si>
  <si>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</si>
  <si>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</si>
  <si>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</si>
  <si>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</si>
  <si>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</si>
  <si>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</si>
  <si>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</si>
  <si>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</si>
  <si>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</si>
  <si>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</si>
  <si>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</si>
  <si>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</si>
  <si>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</si>
  <si>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</si>
  <si>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</si>
  <si>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</si>
  <si>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</si>
  <si>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</si>
  <si>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</si>
  <si>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</si>
  <si>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</si>
  <si>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</si>
  <si>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</si>
  <si>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</si>
  <si>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</si>
  <si>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</si>
  <si>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</si>
  <si>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</si>
  <si>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</si>
  <si>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</si>
  <si>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</si>
  <si>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</si>
  <si>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</si>
  <si>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</si>
  <si>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</si>
  <si>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</si>
  <si>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</si>
  <si>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</si>
  <si>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</si>
  <si>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</si>
  <si>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</si>
  <si>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</si>
  <si>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</si>
  <si>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</si>
  <si>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</si>
  <si>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</si>
  <si>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</si>
  <si>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</si>
  <si>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</si>
  <si>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</si>
  <si>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</si>
  <si>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</si>
  <si>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</si>
  <si>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</si>
  <si>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</si>
  <si>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</si>
  <si>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</si>
  <si>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</si>
  <si>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</si>
  <si>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</si>
  <si>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</si>
  <si>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</si>
  <si>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</si>
  <si>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</si>
  <si>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</si>
  <si>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</si>
  <si>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</si>
  <si>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</si>
  <si>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</si>
  <si>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</si>
  <si>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</si>
  <si>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</si>
  <si>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</si>
  <si>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</si>
  <si>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</si>
  <si>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</si>
  <si>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</si>
  <si>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</si>
  <si>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</si>
  <si>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</si>
  <si>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</si>
  <si>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</si>
  <si>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</si>
  <si>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</si>
  <si>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</si>
  <si>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</si>
  <si>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</si>
  <si>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</si>
  <si>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</si>
  <si>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</si>
  <si>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</si>
  <si>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</si>
  <si>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</si>
  <si>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</si>
  <si>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</si>
  <si>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</si>
  <si>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</si>
  <si>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</si>
  <si>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</si>
  <si>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</si>
  <si>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</si>
  <si>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</si>
  <si>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</si>
  <si>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</si>
  <si>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</si>
  <si>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</si>
  <si>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</si>
  <si>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</si>
  <si>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</si>
  <si>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</si>
  <si>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</si>
  <si>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</si>
  <si>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</si>
  <si>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</si>
  <si>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</si>
  <si>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</si>
  <si>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</si>
  <si>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</si>
  <si>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</si>
  <si>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</si>
  <si>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</si>
  <si>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</si>
  <si>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</si>
  <si>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</si>
  <si>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</si>
  <si>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</si>
  <si>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</si>
  <si>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</si>
  <si>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</si>
  <si>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</si>
  <si>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</si>
  <si>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</si>
  <si>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</si>
  <si>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</si>
  <si>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</si>
  <si>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</si>
  <si>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</si>
  <si>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</si>
  <si>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</si>
  <si>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</si>
  <si>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</si>
  <si>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</si>
  <si>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</si>
  <si>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</si>
  <si>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</si>
  <si>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</si>
  <si>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</si>
  <si>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</si>
  <si>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</si>
  <si>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</si>
  <si>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</si>
  <si>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</si>
  <si>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</si>
  <si>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</si>
  <si>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</si>
  <si>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</si>
  <si>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</si>
  <si>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</si>
  <si>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</si>
  <si>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</si>
  <si>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</si>
  <si>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</si>
  <si>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</si>
  <si>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</si>
  <si>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</si>
  <si>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</si>
  <si>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</si>
  <si>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</si>
  <si>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</si>
  <si>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</si>
  <si>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</si>
  <si>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</si>
  <si>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</si>
  <si>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</si>
  <si>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</si>
  <si>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</si>
  <si>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</si>
  <si>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</si>
  <si>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</si>
  <si>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</si>
  <si>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</si>
  <si>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</si>
  <si>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</si>
  <si>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</si>
  <si>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</si>
  <si>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</si>
  <si>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</si>
  <si>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</si>
  <si>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</si>
  <si>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</si>
  <si>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</si>
  <si>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</si>
  <si>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</si>
  <si>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</si>
  <si>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</si>
  <si>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</si>
  <si>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</si>
  <si>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</si>
  <si>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</si>
  <si>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</si>
  <si>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</si>
  <si>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</si>
  <si>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</si>
  <si>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</si>
  <si>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</si>
  <si>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</si>
  <si>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</si>
  <si>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</si>
  <si>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</si>
  <si>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</si>
  <si>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</si>
  <si>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</si>
  <si>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</si>
  <si>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</si>
  <si>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</si>
  <si>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</si>
  <si>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</si>
  <si>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</si>
  <si>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</si>
  <si>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</si>
  <si>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</si>
  <si>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</si>
  <si>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</si>
  <si>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</si>
  <si>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</si>
  <si>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</si>
  <si>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</si>
  <si>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</si>
  <si>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</si>
  <si>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</si>
  <si>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</si>
  <si>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</si>
  <si>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</si>
  <si>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</si>
  <si>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</si>
  <si>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</si>
  <si>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</si>
  <si>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</si>
  <si>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</si>
  <si>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</si>
  <si>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</si>
  <si>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</si>
  <si>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</si>
  <si>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</si>
  <si>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</si>
  <si>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</si>
  <si>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</si>
  <si>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</si>
  <si>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</si>
  <si>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</si>
  <si>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</si>
  <si>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</si>
  <si>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</si>
  <si>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</si>
  <si>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</si>
  <si>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</si>
  <si>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</si>
  <si>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</si>
  <si>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</si>
  <si>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</si>
  <si>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</si>
  <si>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</si>
  <si>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</si>
  <si>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</si>
  <si>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</si>
  <si>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</si>
  <si>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</si>
  <si>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</si>
  <si>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</si>
  <si>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</si>
  <si>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</si>
  <si>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</si>
  <si>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</si>
  <si>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</si>
  <si>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</si>
  <si>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</si>
  <si>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</si>
  <si>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</si>
  <si>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</si>
  <si>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</si>
  <si>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</si>
  <si>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</si>
  <si>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</si>
  <si>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</si>
  <si>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</si>
  <si>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</si>
  <si>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</si>
  <si>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</si>
  <si>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</si>
  <si>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</si>
  <si>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</si>
  <si>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</si>
  <si>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</si>
  <si>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</si>
  <si>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</si>
  <si>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</si>
  <si>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</si>
  <si>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</si>
  <si>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</si>
  <si>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</si>
  <si>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</si>
  <si>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</si>
  <si>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</si>
  <si>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</si>
  <si>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</si>
  <si>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</si>
  <si>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</si>
  <si>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</si>
  <si>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</si>
  <si>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</si>
  <si>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</si>
  <si>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</si>
  <si>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</si>
  <si>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</si>
  <si>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</si>
  <si>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</si>
  <si>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</si>
  <si>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</si>
  <si>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</si>
  <si>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</si>
  <si>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</si>
  <si>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</si>
  <si>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</si>
  <si>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</si>
  <si>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</si>
  <si>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</si>
  <si>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</si>
  <si>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</si>
  <si>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</si>
  <si>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</si>
  <si>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</si>
  <si>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</si>
  <si>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</si>
  <si>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</si>
  <si>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</si>
  <si>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</si>
  <si>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</si>
  <si>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</si>
  <si>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</si>
  <si>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</si>
  <si>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</si>
  <si>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</si>
  <si>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</si>
  <si>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</si>
  <si>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</si>
  <si>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</si>
  <si>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</si>
  <si>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</si>
  <si>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</si>
  <si>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</si>
  <si>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</si>
  <si>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</si>
  <si>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</si>
  <si>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</si>
  <si>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</si>
  <si>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</si>
  <si>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</si>
  <si>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</si>
  <si>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</si>
  <si>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</si>
  <si>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</si>
  <si>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</si>
  <si>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</si>
  <si>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</si>
  <si>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</si>
  <si>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</si>
  <si>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</si>
  <si>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</si>
  <si>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</si>
  <si>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</si>
  <si>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</si>
  <si>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</si>
  <si>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</si>
  <si>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</si>
  <si>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</si>
  <si>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</si>
  <si>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</si>
  <si>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</si>
  <si>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</si>
  <si>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</si>
  <si>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</si>
  <si>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</si>
  <si>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</si>
  <si>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</si>
  <si>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</si>
  <si>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</si>
  <si>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</si>
  <si>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</si>
  <si>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</si>
  <si>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</si>
  <si>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</si>
  <si>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</si>
  <si>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</si>
  <si>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</si>
  <si>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</si>
  <si>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</si>
  <si>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</si>
  <si>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</si>
  <si>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</si>
  <si>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</si>
  <si>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</si>
  <si>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</si>
  <si>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</si>
  <si>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</si>
  <si>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</si>
  <si>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</si>
  <si>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</si>
  <si>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</si>
  <si>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</si>
  <si>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</si>
  <si>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</si>
  <si>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</si>
  <si>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</si>
  <si>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</si>
  <si>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</si>
  <si>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</si>
  <si>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</si>
  <si>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</si>
  <si>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</si>
  <si>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</si>
  <si>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</si>
  <si>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</si>
  <si>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</si>
  <si>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</si>
  <si>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</si>
  <si>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</si>
  <si>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</si>
  <si>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</si>
  <si>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</si>
  <si>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</si>
  <si>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</si>
  <si>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</si>
  <si>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</si>
  <si>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</si>
  <si>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</si>
  <si>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</si>
  <si>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</si>
  <si>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</si>
  <si>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</si>
  <si>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</si>
  <si>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</si>
  <si>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</si>
  <si>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</si>
  <si>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</si>
  <si>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</si>
  <si>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</si>
  <si>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</si>
  <si>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</si>
  <si>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</si>
  <si>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</si>
  <si>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</si>
  <si>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</si>
  <si>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</si>
  <si>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</si>
  <si>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</si>
  <si>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</si>
  <si>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</si>
  <si>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</si>
  <si>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</si>
  <si>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</si>
  <si>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</si>
  <si>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</si>
  <si>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</si>
  <si>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</si>
  <si>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</si>
  <si>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</si>
  <si>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</si>
  <si>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</si>
  <si>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</si>
  <si>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</si>
  <si>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</si>
  <si>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</si>
  <si>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</si>
  <si>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</si>
  <si>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</si>
  <si>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</si>
  <si>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</si>
  <si>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</si>
  <si>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</si>
  <si>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</si>
  <si>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</si>
  <si>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</si>
  <si>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</si>
  <si>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</si>
  <si>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</si>
  <si>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</si>
  <si>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</si>
  <si>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</si>
  <si>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</si>
  <si>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</si>
  <si>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</si>
  <si>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</si>
  <si>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</si>
  <si>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</si>
  <si>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</si>
  <si>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</si>
  <si>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</si>
  <si>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</si>
  <si>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</si>
  <si>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</si>
  <si>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</si>
  <si>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</si>
  <si>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</si>
  <si>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</si>
  <si>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</si>
  <si>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</si>
  <si>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</si>
  <si>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</si>
  <si>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</si>
  <si>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</si>
  <si>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</si>
  <si>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</si>
  <si>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</si>
  <si>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</si>
  <si>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</si>
  <si>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</si>
  <si>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</si>
  <si>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</si>
  <si>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</si>
  <si>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</si>
  <si>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</si>
  <si>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</si>
  <si>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</si>
  <si>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</si>
  <si>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</si>
  <si>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</si>
  <si>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</si>
  <si>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</si>
  <si>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</si>
  <si>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</si>
  <si>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</si>
  <si>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</si>
  <si>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</si>
  <si>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</si>
  <si>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</si>
  <si>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</si>
  <si>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</si>
  <si>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</si>
  <si>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</si>
  <si>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</si>
  <si>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</si>
  <si>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</si>
  <si>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</si>
  <si>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</si>
  <si>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</si>
  <si>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</si>
  <si>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</si>
  <si>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</si>
  <si>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</si>
  <si>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</si>
  <si>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</si>
  <si>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</si>
  <si>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</si>
  <si>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</si>
  <si>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</si>
  <si>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</si>
  <si>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</si>
  <si>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</si>
  <si>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</si>
  <si>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</si>
  <si>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</si>
  <si>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</si>
  <si>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</si>
  <si>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</si>
  <si>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</si>
  <si>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</si>
  <si>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</si>
  <si>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</si>
  <si>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</si>
  <si>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</si>
  <si>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</si>
  <si>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</si>
  <si>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</si>
  <si>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</si>
  <si>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</si>
  <si>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</si>
  <si>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</si>
  <si>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</si>
  <si>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</si>
  <si>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</si>
  <si>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</si>
  <si>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</si>
  <si>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</si>
  <si>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</si>
  <si>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</si>
  <si>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</si>
  <si>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</si>
  <si>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</si>
  <si>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</si>
  <si>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</si>
  <si>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</si>
  <si>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</si>
  <si>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</si>
  <si>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</si>
  <si>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</si>
  <si>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</si>
  <si>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</si>
  <si>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</si>
  <si>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</si>
  <si>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</si>
  <si>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</si>
  <si>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</si>
  <si>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</si>
  <si>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</si>
  <si>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</si>
  <si>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</si>
  <si>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</si>
  <si>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</si>
  <si>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</si>
  <si>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</si>
  <si>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</si>
  <si>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</si>
  <si>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</si>
  <si>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</si>
  <si>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</si>
  <si>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</si>
  <si>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</si>
  <si>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</si>
  <si>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</si>
  <si>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</si>
  <si>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</si>
  <si>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</si>
  <si>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</si>
  <si>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</si>
  <si>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</si>
  <si>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</si>
  <si>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</si>
  <si>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</si>
  <si>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</si>
  <si>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</si>
  <si>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</si>
  <si>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</si>
  <si>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</si>
  <si>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</si>
  <si>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</si>
  <si>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</si>
  <si>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</si>
  <si>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</si>
  <si>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</si>
  <si>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</si>
  <si>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</si>
  <si>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</si>
  <si>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</si>
  <si>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</si>
  <si>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</si>
  <si>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</si>
  <si>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</si>
  <si>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</si>
  <si>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</si>
  <si>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</si>
  <si>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</si>
  <si>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</si>
  <si>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</si>
  <si>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</si>
  <si>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</si>
  <si>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</si>
  <si>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</si>
  <si>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</si>
  <si>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</si>
  <si>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</si>
  <si>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</si>
  <si>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</si>
  <si>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</si>
  <si>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</si>
  <si>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</si>
  <si>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</si>
  <si>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</si>
  <si>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</si>
  <si>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</si>
  <si>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</si>
  <si>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</si>
  <si>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</si>
  <si>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</si>
  <si>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</si>
  <si>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</si>
  <si>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</si>
  <si>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</si>
  <si>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</si>
  <si>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</si>
  <si>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</si>
  <si>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</si>
  <si>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</si>
  <si>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</si>
  <si>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</si>
  <si>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</si>
  <si>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</si>
  <si>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</si>
  <si>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</si>
  <si>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</si>
  <si>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</si>
  <si>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</si>
  <si>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</si>
  <si>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</si>
  <si>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</si>
  <si>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</si>
  <si>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</si>
  <si>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</si>
  <si>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</si>
  <si>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</si>
  <si>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</si>
  <si>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</si>
  <si>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</si>
  <si>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</si>
  <si>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</si>
  <si>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</si>
  <si>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</si>
  <si>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</si>
  <si>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</si>
  <si>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</si>
  <si>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</si>
  <si>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</si>
  <si>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</si>
  <si>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</si>
  <si>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</si>
  <si>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</si>
  <si>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</si>
  <si>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</si>
  <si>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</si>
  <si>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</si>
  <si>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</si>
  <si>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</si>
  <si>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</si>
  <si>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</si>
  <si>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</si>
  <si>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</si>
  <si>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</si>
  <si>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</si>
  <si>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</si>
  <si>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</si>
  <si>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</si>
  <si>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</si>
  <si>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</si>
  <si>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</si>
  <si>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</si>
  <si>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</si>
  <si>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</si>
  <si>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</si>
  <si>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</si>
  <si>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</si>
  <si>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</si>
  <si>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</si>
  <si>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</si>
  <si>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</si>
  <si>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</si>
  <si>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</si>
  <si>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</si>
  <si>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</si>
  <si>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</si>
  <si>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</si>
  <si>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</si>
  <si>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</si>
  <si>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</si>
  <si>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</si>
  <si>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</si>
  <si>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</si>
  <si>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</si>
  <si>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</si>
  <si>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</si>
  <si>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</si>
  <si>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</si>
  <si>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</si>
  <si>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</si>
  <si>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</si>
  <si>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</si>
  <si>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</si>
  <si>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</si>
  <si>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</si>
  <si>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</si>
  <si>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</si>
  <si>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</si>
  <si>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</si>
  <si>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</si>
  <si>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</si>
  <si>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</si>
  <si>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</si>
  <si>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</si>
  <si>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</si>
  <si>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</si>
  <si>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</si>
  <si>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</si>
  <si>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</si>
  <si>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</si>
  <si>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</si>
  <si>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</si>
  <si>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</si>
  <si>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</si>
  <si>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</si>
  <si>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</si>
  <si>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</si>
  <si>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</si>
  <si>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</si>
  <si>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</si>
  <si>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</si>
  <si>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</si>
  <si>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</si>
  <si>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</si>
  <si>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</si>
  <si>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</si>
  <si>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</si>
  <si>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</si>
  <si>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</si>
  <si>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</si>
  <si>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</si>
  <si>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</si>
  <si>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</si>
  <si>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</si>
  <si>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</si>
  <si>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</si>
  <si>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</si>
  <si>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</si>
  <si>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</si>
  <si>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</si>
  <si>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</si>
  <si>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</si>
  <si>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</si>
  <si>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</si>
  <si>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</si>
  <si>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</si>
  <si>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</si>
  <si>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</si>
  <si>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</si>
  <si>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</si>
  <si>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</si>
  <si>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</si>
  <si>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</si>
  <si>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</si>
  <si>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</si>
  <si>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</si>
  <si>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</si>
  <si>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</si>
  <si>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</si>
  <si>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</si>
  <si>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</si>
  <si>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</si>
  <si>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</si>
  <si>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</si>
  <si>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</si>
  <si>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</si>
  <si>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</si>
  <si>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</si>
  <si>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</si>
  <si>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</si>
  <si>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</si>
  <si>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</si>
  <si>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</si>
  <si>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</si>
  <si>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</si>
  <si>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</si>
  <si>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</si>
  <si>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</si>
  <si>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</si>
  <si>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</si>
  <si>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</si>
  <si>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</si>
  <si>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</si>
  <si>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</si>
  <si>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</si>
  <si>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</si>
  <si>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</si>
  <si>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</si>
  <si>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</si>
  <si>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</si>
  <si>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</si>
  <si>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</si>
  <si>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</si>
  <si>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</si>
  <si>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</si>
  <si>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</si>
  <si>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</si>
  <si>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</si>
  <si>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</si>
  <si>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</si>
  <si>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</si>
  <si>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</si>
  <si>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</si>
  <si>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</si>
  <si>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</si>
  <si>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</si>
  <si>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</si>
  <si>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</si>
  <si>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</si>
  <si>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</si>
  <si>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</si>
  <si>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</si>
  <si>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</si>
  <si>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</si>
  <si>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</si>
  <si>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</si>
  <si>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</si>
  <si>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</si>
  <si>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</si>
  <si>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</si>
  <si>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</si>
  <si>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</si>
  <si>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</si>
  <si>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</si>
  <si>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</si>
  <si>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</si>
  <si>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</si>
  <si>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</si>
  <si>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</si>
  <si>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</si>
  <si>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</si>
  <si>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</si>
  <si>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</si>
  <si>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</si>
  <si>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</si>
  <si>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</si>
  <si>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</si>
  <si>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</si>
  <si>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</si>
  <si>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</si>
  <si>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</si>
  <si>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</si>
  <si>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</si>
  <si>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</si>
  <si>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</si>
  <si>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</si>
  <si>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</si>
  <si>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</si>
  <si>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</si>
  <si>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</si>
  <si>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</si>
  <si>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</si>
  <si>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</si>
  <si>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</si>
  <si>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</si>
  <si>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</si>
  <si>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</si>
  <si>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</si>
  <si>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</si>
  <si>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</si>
  <si>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</si>
  <si>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</si>
  <si>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</si>
  <si>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</si>
  <si>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</si>
  <si>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</si>
  <si>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</si>
  <si>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</si>
  <si>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</si>
  <si>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</si>
  <si>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</si>
  <si>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</si>
  <si>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</si>
  <si>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</si>
  <si>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</si>
  <si>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</si>
  <si>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</si>
  <si>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</si>
  <si>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</si>
  <si>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</si>
  <si>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</si>
  <si>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</si>
  <si>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</si>
  <si>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</si>
  <si>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</si>
  <si>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</si>
  <si>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</si>
  <si>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</si>
  <si>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</si>
  <si>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</si>
  <si>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</si>
  <si>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</si>
  <si>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</si>
  <si>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</si>
  <si>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</si>
  <si>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</si>
  <si>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</si>
  <si>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</si>
  <si>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</si>
  <si>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</si>
  <si>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</si>
  <si>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</si>
  <si>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</si>
  <si>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</si>
  <si>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</si>
  <si>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</si>
  <si>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</si>
  <si>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</si>
  <si>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</si>
  <si>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</si>
  <si>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</si>
  <si>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</si>
  <si>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</si>
  <si>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</si>
  <si>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</si>
  <si>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</si>
  <si>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</si>
  <si>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</si>
  <si>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</si>
  <si>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</si>
  <si>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</si>
  <si>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</si>
  <si>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</si>
  <si>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</si>
  <si>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</si>
  <si>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</si>
  <si>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</si>
  <si>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</si>
  <si>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</si>
  <si>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</si>
  <si>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</si>
  <si>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</si>
  <si>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</si>
  <si>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</si>
  <si>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</si>
  <si>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</si>
  <si>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</si>
  <si>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</si>
  <si>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</si>
  <si>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</si>
  <si>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</si>
  <si>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</si>
  <si>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</si>
  <si>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</si>
  <si>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</si>
  <si>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</si>
  <si>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</si>
  <si>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</si>
  <si>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</si>
  <si>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</si>
  <si>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</si>
  <si>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</si>
  <si>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</si>
  <si>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</si>
  <si>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</si>
  <si>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</si>
  <si>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</si>
  <si>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</si>
  <si>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</si>
  <si>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</si>
  <si>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</si>
  <si>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</si>
  <si>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</si>
  <si>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</si>
  <si>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</si>
  <si>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</si>
  <si>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</si>
  <si>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</si>
  <si>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</si>
  <si>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</si>
  <si>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</si>
  <si>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</si>
  <si>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</si>
  <si>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</si>
  <si>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</si>
  <si>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</si>
  <si>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</si>
  <si>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</si>
  <si>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</si>
  <si>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</si>
  <si>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</si>
  <si>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</si>
  <si>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</si>
  <si>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</si>
  <si>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</si>
  <si>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</si>
  <si>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</si>
  <si>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</si>
  <si>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</si>
  <si>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</si>
  <si>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</si>
  <si>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</si>
  <si>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</si>
  <si>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</si>
  <si>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</si>
  <si>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</si>
  <si>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</si>
  <si>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</si>
  <si>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</si>
  <si>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</si>
  <si>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</si>
  <si>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</si>
  <si>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</si>
  <si>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</si>
  <si>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</si>
  <si>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</si>
  <si>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</si>
  <si>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</si>
  <si>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</si>
  <si>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</si>
  <si>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</si>
  <si>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</si>
  <si>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</si>
  <si>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</si>
  <si>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</si>
  <si>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</si>
  <si>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</si>
  <si>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</si>
  <si>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</si>
  <si>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</si>
  <si>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</si>
  <si>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</si>
  <si>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</si>
  <si>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</si>
  <si>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</si>
  <si>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</si>
  <si>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</si>
  <si>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</si>
  <si>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</si>
  <si>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</si>
  <si>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</si>
  <si>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</si>
  <si>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</si>
  <si>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</si>
  <si>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</si>
  <si>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</si>
  <si>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</si>
  <si>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</si>
  <si>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</si>
  <si>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</si>
  <si>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</si>
  <si>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</si>
  <si>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</si>
  <si>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</si>
  <si>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</si>
  <si>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</si>
  <si>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</si>
  <si>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</si>
  <si>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</si>
  <si>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</si>
  <si>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</si>
  <si>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</si>
  <si>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</si>
  <si>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</si>
  <si>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</si>
  <si>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</si>
  <si>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</si>
  <si>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</si>
  <si>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</si>
  <si>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</si>
  <si>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</si>
  <si>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</si>
  <si>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</si>
  <si>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</si>
  <si>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</si>
  <si>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</si>
  <si>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</si>
  <si>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</si>
  <si>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</si>
  <si>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</si>
  <si>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</si>
  <si>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</si>
  <si>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</si>
  <si>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</si>
  <si>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</si>
  <si>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</si>
  <si>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</si>
  <si>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</si>
  <si>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</si>
  <si>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</si>
  <si>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</si>
  <si>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</si>
  <si>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</si>
  <si>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</si>
  <si>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</si>
  <si>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</si>
  <si>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</si>
  <si>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</si>
  <si>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</si>
  <si>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</si>
  <si>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</si>
  <si>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</si>
  <si>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</si>
  <si>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</si>
  <si>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</si>
  <si>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</si>
  <si>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</si>
  <si>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</si>
  <si>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</si>
  <si>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</si>
  <si>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</si>
  <si>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</si>
  <si>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</si>
  <si>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</si>
  <si>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</si>
  <si>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</si>
  <si>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</si>
  <si>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</si>
  <si>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</si>
  <si>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</si>
  <si>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</si>
  <si>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</si>
  <si>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</si>
  <si>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</si>
  <si>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</si>
  <si>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</si>
  <si>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</si>
  <si>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</si>
  <si>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</si>
  <si>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</si>
  <si>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</si>
  <si>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</si>
  <si>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</si>
  <si>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</si>
  <si>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</si>
  <si>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</si>
  <si>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</si>
  <si>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</si>
  <si>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</si>
  <si>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</si>
  <si>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</si>
  <si>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</si>
  <si>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</si>
  <si>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</si>
  <si>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</si>
  <si>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</si>
  <si>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</si>
  <si>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</si>
  <si>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</si>
  <si>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</si>
  <si>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</si>
  <si>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</si>
  <si>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</si>
  <si>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</si>
  <si>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</si>
  <si>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</si>
  <si>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</si>
  <si>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</si>
  <si>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</si>
  <si>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</si>
  <si>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</si>
  <si>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</si>
  <si>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</si>
  <si>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</si>
  <si>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</si>
  <si>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</si>
  <si>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</si>
  <si>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</si>
  <si>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</si>
  <si>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</si>
  <si>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</si>
  <si>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</si>
  <si>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</si>
  <si>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</si>
  <si>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</si>
  <si>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</si>
  <si>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</si>
  <si>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</si>
  <si>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</si>
  <si>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</si>
  <si>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</si>
  <si>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</si>
  <si>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</si>
  <si>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</si>
  <si>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</si>
  <si>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</si>
  <si>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</si>
  <si>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</si>
  <si>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</si>
  <si>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</si>
  <si>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</si>
  <si>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</si>
  <si>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</si>
  <si>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</si>
  <si>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</si>
  <si>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</si>
  <si>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</si>
  <si>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</si>
  <si>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</si>
  <si>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</si>
  <si>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</si>
  <si>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</si>
  <si>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</si>
  <si>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</si>
  <si>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</si>
  <si>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</si>
  <si>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</si>
  <si>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</si>
  <si>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</si>
  <si>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</si>
  <si>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</si>
  <si>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</si>
  <si>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</si>
  <si>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</si>
  <si>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</si>
  <si>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</si>
  <si>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</si>
  <si>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</si>
  <si>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</si>
  <si>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</si>
  <si>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</si>
  <si>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</si>
  <si>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</si>
  <si>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</si>
  <si>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</si>
  <si>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</si>
  <si>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</si>
  <si>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</si>
  <si>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</si>
  <si>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</si>
  <si>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</si>
  <si>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</si>
  <si>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</si>
  <si>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</si>
  <si>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</si>
  <si>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</si>
  <si>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</si>
  <si>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</si>
  <si>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</si>
  <si>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</si>
  <si>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</si>
  <si>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</si>
  <si>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</si>
  <si>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</si>
  <si>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</si>
  <si>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</si>
  <si>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</si>
  <si>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</si>
  <si>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</si>
  <si>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</si>
  <si>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</si>
  <si>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</si>
  <si>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</si>
  <si>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</si>
  <si>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</si>
  <si>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</si>
  <si>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</si>
  <si>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</si>
  <si>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</si>
  <si>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</si>
  <si>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</si>
  <si>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</si>
  <si>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</si>
  <si>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</si>
  <si>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</si>
  <si>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</si>
  <si>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</si>
  <si>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</si>
  <si>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</si>
  <si>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</si>
  <si>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</si>
  <si>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</si>
  <si>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</si>
  <si>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</si>
  <si>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</si>
  <si>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</si>
  <si>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</si>
  <si>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</si>
  <si>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</si>
  <si>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</si>
  <si>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</si>
  <si>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</si>
  <si>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</si>
  <si>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</si>
  <si>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</si>
  <si>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</si>
  <si>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</si>
  <si>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</si>
  <si>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</si>
  <si>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</si>
  <si>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</si>
  <si>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</si>
  <si>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</si>
  <si>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</si>
  <si>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</si>
  <si>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</si>
  <si>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</si>
  <si>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</si>
  <si>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</si>
  <si>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</si>
  <si>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</si>
  <si>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</si>
  <si>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</si>
  <si>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</si>
  <si>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</si>
  <si>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</si>
  <si>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</si>
  <si>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</si>
  <si>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</si>
  <si>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</si>
  <si>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</si>
  <si>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</si>
  <si>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</si>
  <si>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</si>
  <si>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</si>
  <si>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</si>
  <si>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</si>
  <si>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</si>
  <si>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</si>
  <si>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</si>
  <si>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</si>
  <si>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</si>
  <si>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</si>
  <si>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</si>
  <si>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</si>
  <si>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</si>
  <si>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</si>
  <si>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</si>
  <si>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</si>
  <si>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</si>
  <si>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</si>
  <si>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</si>
  <si>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</si>
  <si>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</si>
  <si>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</si>
  <si>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</si>
  <si>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</si>
  <si>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</si>
  <si>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</si>
  <si>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</si>
  <si>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</si>
  <si>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</si>
  <si>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</si>
  <si>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</si>
  <si>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</si>
  <si>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</si>
  <si>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</si>
  <si>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</si>
  <si>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</si>
  <si>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</si>
  <si>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</si>
  <si>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</si>
  <si>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</si>
  <si>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</si>
  <si>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</si>
  <si>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</si>
  <si>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</si>
  <si>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</si>
  <si>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</si>
  <si>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</si>
  <si>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</si>
  <si>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</si>
  <si>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</si>
  <si>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</si>
  <si>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</si>
  <si>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</si>
  <si>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</si>
  <si>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</si>
  <si>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</si>
  <si>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</si>
  <si>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</si>
  <si>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</si>
  <si>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</si>
  <si>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</si>
  <si>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</si>
  <si>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</si>
  <si>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</si>
  <si>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</si>
  <si>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</si>
  <si>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</si>
  <si>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</si>
  <si>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</si>
  <si>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</si>
  <si>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</si>
  <si>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</si>
  <si>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</si>
  <si>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</si>
  <si>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</si>
  <si>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</si>
  <si>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</si>
  <si>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</si>
  <si>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</si>
  <si>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</si>
  <si>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</si>
  <si>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</si>
  <si>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</si>
  <si>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</si>
  <si>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</si>
  <si>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</si>
  <si>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</si>
  <si>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</si>
  <si>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</si>
  <si>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</si>
  <si>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</si>
  <si>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</si>
  <si>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</si>
  <si>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</si>
  <si>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</si>
  <si>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</si>
  <si>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</si>
  <si>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</si>
  <si>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</si>
  <si>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</si>
  <si>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</si>
  <si>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</si>
  <si>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</si>
  <si>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</si>
  <si>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</si>
  <si>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</si>
  <si>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</si>
  <si>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</si>
  <si>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</si>
  <si>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</si>
  <si>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</si>
  <si>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</si>
  <si>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</si>
  <si>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</si>
  <si>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</si>
  <si>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</si>
  <si>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</si>
  <si>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</si>
  <si>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</si>
  <si>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</si>
  <si>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</si>
  <si>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</si>
  <si>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</si>
  <si>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</si>
  <si>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</si>
  <si>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</si>
  <si>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</si>
  <si>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</si>
  <si>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</si>
  <si>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</si>
  <si>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</si>
  <si>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</si>
  <si>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</si>
  <si>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</si>
  <si>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</si>
  <si>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</si>
  <si>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</si>
  <si>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</si>
  <si>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</si>
  <si>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</si>
  <si>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</si>
  <si>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</si>
  <si>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</si>
  <si>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</si>
  <si>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</si>
  <si>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</si>
  <si>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</si>
  <si>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</si>
  <si>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</si>
  <si>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</si>
  <si>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</si>
  <si>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</si>
  <si>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</si>
  <si>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</si>
  <si>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</si>
  <si>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</si>
  <si>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</si>
  <si>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</si>
  <si>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</si>
  <si>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</si>
  <si>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</si>
  <si>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</si>
  <si>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</si>
  <si>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</si>
  <si>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</si>
  <si>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</si>
  <si>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</si>
  <si>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</si>
  <si>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</si>
  <si>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</si>
  <si>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</si>
  <si>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</si>
  <si>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</si>
  <si>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</si>
  <si>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</si>
  <si>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</si>
  <si>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</si>
  <si>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</si>
  <si>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</si>
  <si>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</si>
  <si>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</si>
  <si>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</si>
  <si>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</si>
  <si>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</si>
  <si>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</si>
  <si>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</si>
  <si>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</si>
  <si>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</si>
  <si>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</si>
  <si>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</si>
  <si>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</si>
  <si>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</si>
  <si>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</si>
  <si>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</si>
  <si>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</si>
  <si>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</si>
  <si>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</si>
  <si>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</si>
  <si>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</si>
  <si>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</si>
  <si>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</si>
  <si>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</si>
  <si>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</si>
  <si>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</si>
  <si>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</si>
  <si>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</si>
  <si>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</si>
  <si>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</si>
  <si>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</si>
  <si>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</si>
  <si>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</si>
  <si>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</si>
  <si>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</si>
  <si>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</si>
  <si>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</si>
  <si>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</si>
  <si>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</si>
  <si>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</si>
  <si>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</si>
  <si>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</si>
  <si>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</si>
  <si>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</si>
  <si>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</si>
  <si>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</si>
  <si>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</si>
  <si>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</si>
  <si>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</si>
  <si>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</si>
  <si>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</si>
  <si>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</si>
  <si>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</si>
  <si>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</si>
  <si>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</si>
  <si>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</si>
  <si>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</si>
  <si>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</si>
  <si>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</si>
  <si>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</si>
  <si>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</si>
  <si>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</si>
  <si>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</si>
  <si>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</si>
  <si>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</si>
  <si>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</si>
  <si>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</si>
  <si>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</si>
  <si>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</si>
  <si>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</si>
  <si>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</si>
  <si>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</si>
  <si>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</si>
  <si>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</si>
  <si>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</si>
  <si>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</si>
  <si>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</si>
  <si>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</si>
  <si>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</si>
  <si>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</si>
  <si>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</si>
  <si>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</si>
  <si>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</si>
  <si>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</si>
  <si>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</si>
  <si>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</si>
  <si>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</si>
  <si>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</si>
  <si>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</si>
  <si>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</si>
  <si>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</si>
  <si>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</si>
  <si>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</si>
  <si>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</si>
  <si>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</si>
  <si>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</si>
  <si>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</si>
  <si>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</si>
  <si>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</si>
  <si>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</si>
  <si>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</si>
  <si>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</si>
  <si>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</si>
  <si>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</si>
  <si>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</si>
  <si>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</si>
  <si>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</si>
  <si>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</si>
  <si>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</si>
  <si>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</si>
  <si>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</si>
  <si>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</si>
  <si>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</si>
  <si>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</si>
  <si>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</si>
  <si>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</si>
  <si>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</si>
  <si>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</si>
  <si>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</si>
  <si>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</si>
  <si>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</si>
  <si>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</si>
  <si>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</si>
  <si>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</si>
  <si>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</si>
  <si>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</si>
  <si>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</si>
  <si>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</si>
  <si>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</si>
  <si>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</si>
  <si>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</si>
  <si>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</si>
  <si>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</si>
  <si>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</si>
  <si>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</si>
  <si>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</si>
  <si>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</si>
  <si>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</si>
  <si>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</si>
  <si>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</si>
  <si>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</si>
  <si>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</si>
  <si>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</si>
  <si>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</si>
  <si>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</si>
  <si>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</si>
  <si>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</si>
  <si>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</si>
  <si>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</si>
  <si>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</si>
  <si>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</si>
  <si>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</si>
  <si>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</si>
  <si>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</si>
  <si>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</si>
  <si>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</si>
  <si>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</si>
  <si>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</si>
  <si>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</si>
  <si>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</si>
  <si>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</si>
  <si>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</si>
  <si>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</si>
  <si>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</si>
  <si>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</si>
  <si>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</si>
  <si>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</si>
  <si>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</si>
  <si>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</si>
  <si>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</si>
  <si>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</si>
  <si>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</si>
  <si>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</si>
  <si>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</si>
  <si>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</si>
  <si>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</si>
  <si>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</si>
  <si>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</si>
  <si>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</si>
  <si>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</si>
  <si>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</si>
  <si>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</si>
  <si>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</si>
  <si>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</si>
  <si>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</si>
  <si>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</si>
  <si>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</si>
  <si>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</si>
  <si>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</si>
  <si>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</si>
  <si>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</si>
  <si>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</si>
  <si>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</si>
  <si>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</si>
  <si>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</si>
  <si>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</si>
  <si>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</si>
  <si>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</si>
  <si>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</si>
  <si>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</si>
  <si>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</si>
  <si>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</si>
  <si>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</si>
  <si>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</si>
  <si>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</si>
  <si>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</si>
  <si>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</si>
  <si>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</si>
  <si>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</si>
  <si>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</si>
  <si>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</si>
  <si>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</si>
  <si>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</si>
  <si>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</si>
  <si>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</si>
  <si>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</si>
  <si>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</si>
  <si>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</si>
  <si>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</si>
  <si>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</si>
  <si>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</si>
  <si>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</si>
  <si>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</si>
  <si>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</si>
  <si>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</si>
  <si>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</si>
  <si>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</si>
  <si>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</si>
  <si>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</si>
  <si>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</si>
  <si>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</si>
  <si>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</si>
  <si>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</si>
  <si>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</si>
  <si>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</si>
  <si>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</si>
  <si>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</si>
  <si>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</si>
  <si>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</si>
  <si>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</si>
  <si>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</si>
  <si>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</si>
  <si>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</si>
  <si>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</si>
  <si>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</si>
  <si>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</si>
  <si>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</si>
  <si>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</si>
  <si>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</si>
  <si>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</si>
  <si>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</si>
  <si>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</si>
  <si>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</si>
  <si>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</si>
  <si>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</si>
  <si>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</si>
  <si>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</si>
  <si>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</si>
  <si>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</si>
  <si>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</si>
  <si>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</si>
  <si>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</si>
  <si>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</si>
  <si>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</si>
  <si>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</si>
  <si>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</si>
  <si>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</si>
  <si>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</si>
  <si>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</si>
  <si>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</si>
  <si>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</si>
  <si>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</si>
  <si>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</si>
  <si>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</si>
  <si>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</si>
  <si>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</si>
  <si>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</si>
  <si>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</si>
  <si>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</si>
  <si>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</si>
  <si>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</si>
  <si>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</si>
  <si>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</si>
  <si>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</si>
  <si>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</si>
  <si>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</si>
  <si>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</si>
  <si>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</si>
  <si>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</si>
  <si>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</si>
  <si>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</si>
  <si>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</si>
  <si>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</si>
  <si>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</si>
  <si>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</si>
  <si>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</si>
  <si>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</si>
  <si>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</si>
  <si>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</si>
  <si>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</si>
  <si>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</si>
  <si>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</si>
  <si>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</si>
  <si>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</si>
  <si>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</si>
  <si>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</si>
  <si>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</si>
  <si>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</si>
  <si>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</si>
  <si>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</si>
  <si>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</si>
  <si>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</si>
  <si>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</si>
  <si>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</si>
  <si>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</si>
  <si>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</si>
  <si>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</si>
  <si>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</si>
  <si>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</si>
  <si>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</si>
  <si>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</si>
  <si>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</si>
  <si>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</si>
  <si>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</si>
  <si>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</si>
  <si>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</si>
  <si>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</si>
  <si>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</si>
  <si>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</si>
  <si>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</si>
  <si>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</si>
  <si>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</si>
  <si>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</si>
  <si>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</si>
  <si>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</si>
  <si>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</si>
  <si>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</si>
  <si>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</si>
  <si>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</si>
  <si>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</si>
  <si>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</si>
  <si>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</si>
  <si>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</si>
  <si>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</si>
  <si>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</si>
  <si>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</si>
  <si>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</si>
  <si>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</si>
  <si>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</si>
  <si>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</si>
  <si>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</si>
  <si>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</si>
  <si>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</si>
  <si>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</si>
  <si>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</si>
  <si>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</si>
  <si>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</si>
  <si>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</si>
  <si>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</si>
  <si>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</si>
  <si>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</si>
  <si>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</si>
  <si>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</si>
  <si>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</si>
  <si>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</si>
  <si>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</si>
  <si>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</si>
  <si>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</si>
  <si>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</si>
  <si>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</si>
  <si>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</si>
  <si>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</si>
  <si>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</si>
  <si>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</si>
  <si>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</si>
  <si>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</si>
  <si>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</si>
  <si>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</si>
  <si>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</si>
  <si>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</si>
  <si>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</si>
  <si>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</si>
  <si>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</si>
  <si>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</si>
  <si>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</si>
  <si>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</si>
  <si>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</si>
  <si>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</si>
  <si>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</si>
  <si>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</si>
  <si>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</si>
  <si>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</si>
  <si>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</si>
  <si>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</si>
  <si>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</si>
  <si>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</si>
  <si>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</si>
  <si>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</si>
  <si>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</si>
  <si>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</si>
  <si>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</si>
  <si>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</si>
  <si>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</si>
  <si>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</si>
  <si>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</si>
  <si>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</si>
  <si>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</si>
  <si>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</si>
  <si>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</si>
  <si>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</si>
  <si>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</si>
  <si>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</si>
  <si>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</si>
  <si>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</si>
  <si>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</si>
  <si>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</si>
  <si>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</si>
  <si>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</si>
  <si>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</si>
  <si>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</si>
  <si>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</si>
  <si>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</si>
  <si>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</si>
  <si>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</si>
  <si>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</si>
  <si>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</si>
  <si>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</si>
  <si>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</si>
  <si>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</si>
  <si>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</si>
  <si>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</si>
  <si>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</si>
  <si>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</si>
  <si>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</si>
  <si>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</si>
  <si>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</si>
  <si>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</si>
  <si>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</si>
  <si>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</si>
  <si>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</si>
  <si>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</si>
  <si>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</si>
  <si>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</si>
  <si>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</si>
  <si>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</si>
  <si>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</si>
  <si>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</si>
  <si>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</si>
  <si>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</si>
  <si>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</si>
  <si>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</si>
  <si>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</si>
  <si>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</si>
  <si>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</si>
  <si>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</si>
  <si>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</si>
  <si>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</si>
  <si>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</si>
  <si>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</si>
  <si>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</si>
  <si>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</si>
  <si>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</si>
  <si>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</si>
  <si>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</si>
  <si>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</si>
  <si>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</si>
  <si>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</si>
  <si>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</si>
  <si>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</si>
  <si>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</si>
  <si>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</si>
  <si>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</si>
  <si>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</si>
  <si>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</si>
  <si>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</si>
  <si>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</si>
  <si>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</si>
  <si>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</si>
  <si>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</si>
  <si>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</si>
  <si>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</si>
  <si>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</si>
  <si>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</si>
  <si>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</si>
  <si>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</si>
  <si>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</si>
  <si>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</si>
  <si>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</si>
  <si>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</si>
  <si>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</si>
  <si>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</si>
  <si>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</si>
  <si>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</si>
  <si>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</si>
  <si>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</si>
  <si>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</si>
  <si>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</si>
  <si>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</si>
  <si>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</si>
  <si>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</si>
  <si>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</si>
  <si>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</si>
  <si>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</si>
  <si>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</si>
  <si>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</si>
  <si>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</si>
  <si>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</si>
  <si>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</si>
  <si>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</si>
  <si>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</si>
  <si>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</si>
  <si>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</si>
  <si>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</si>
  <si>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</si>
  <si>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</si>
  <si>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</si>
  <si>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</si>
  <si>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</si>
  <si>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</si>
  <si>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</si>
  <si>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</si>
  <si>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</si>
  <si>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</si>
  <si>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</si>
  <si>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</si>
  <si>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</si>
  <si>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</si>
  <si>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</si>
  <si>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</si>
  <si>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</si>
  <si>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</si>
  <si>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</si>
  <si>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</si>
  <si>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</si>
  <si>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</si>
  <si>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</si>
  <si>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</si>
  <si>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</si>
  <si>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</si>
  <si>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</si>
  <si>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</si>
  <si>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</si>
  <si>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</si>
  <si>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</si>
  <si>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</si>
  <si>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</si>
  <si>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</si>
  <si>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</si>
  <si>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</si>
  <si>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</si>
  <si>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</si>
  <si>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</si>
  <si>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</si>
  <si>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</si>
  <si>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</si>
  <si>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</si>
  <si>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</si>
  <si>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</si>
  <si>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</si>
  <si>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</si>
  <si>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</si>
  <si>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</si>
  <si>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</si>
  <si>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</si>
  <si>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</si>
  <si>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</si>
  <si>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</si>
  <si>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</si>
  <si>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</si>
  <si>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</si>
  <si>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</si>
  <si>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</si>
  <si>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</si>
  <si>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</si>
  <si>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</si>
  <si>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</si>
  <si>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</si>
  <si>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</si>
  <si>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</si>
  <si>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</si>
  <si>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</si>
  <si>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</si>
  <si>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</si>
  <si>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</si>
  <si>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</si>
  <si>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</si>
  <si>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</si>
  <si>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</si>
  <si>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</si>
  <si>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</si>
  <si>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</si>
  <si>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</si>
  <si>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</si>
  <si>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</si>
  <si>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</si>
  <si>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</si>
  <si>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</si>
  <si>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</si>
  <si>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</si>
  <si>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</si>
  <si>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</si>
  <si>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</si>
  <si>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</si>
  <si>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</si>
  <si>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</si>
  <si>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</si>
  <si>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</si>
  <si>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</si>
  <si>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</si>
  <si>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</si>
  <si>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</si>
  <si>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</si>
  <si>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</si>
  <si>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</si>
  <si>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</si>
  <si>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</si>
  <si>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</si>
  <si>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</si>
  <si>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</si>
  <si>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</si>
  <si>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</si>
  <si>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</si>
  <si>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</si>
  <si>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</si>
  <si>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</si>
  <si>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</si>
  <si>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</si>
  <si>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</si>
  <si>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</si>
  <si>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</si>
  <si>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</si>
  <si>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</si>
  <si>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</si>
  <si>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</si>
  <si>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</si>
  <si>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</si>
  <si>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</si>
  <si>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</si>
  <si>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</si>
  <si>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</si>
  <si>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</si>
  <si>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</si>
  <si>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</si>
  <si>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</si>
  <si>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</si>
  <si>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</si>
  <si>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</si>
  <si>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</si>
  <si>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</si>
  <si>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</si>
  <si>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</si>
  <si>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</si>
  <si>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</si>
  <si>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</si>
  <si>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</si>
  <si>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</si>
  <si>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</si>
  <si>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</si>
  <si>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</si>
  <si>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</si>
  <si>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</si>
  <si>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</si>
  <si>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</si>
  <si>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</si>
  <si>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</si>
  <si>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</si>
  <si>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</si>
  <si>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</si>
  <si>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</si>
  <si>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</si>
  <si>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</si>
  <si>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</si>
  <si>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</si>
  <si>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</si>
  <si>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</si>
  <si>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</si>
  <si>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</si>
  <si>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</si>
  <si>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</si>
  <si>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</si>
  <si>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</si>
  <si>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</si>
  <si>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</si>
  <si>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</si>
  <si>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</si>
  <si>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</si>
  <si>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</si>
  <si>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</si>
  <si>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</si>
  <si>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</si>
  <si>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</si>
  <si>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</si>
  <si>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</si>
  <si>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</si>
  <si>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</si>
  <si>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</si>
  <si>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</si>
  <si>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</si>
  <si>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</si>
  <si>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</si>
  <si>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</si>
  <si>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</si>
  <si>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</si>
  <si>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</si>
  <si>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</si>
  <si>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</si>
  <si>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</si>
  <si>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</si>
  <si>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</si>
  <si>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</si>
  <si>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</si>
  <si>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</si>
  <si>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</si>
  <si>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</si>
  <si>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</si>
  <si>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</si>
  <si>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</si>
  <si>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</si>
  <si>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</si>
  <si>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</si>
  <si>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</si>
  <si>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</si>
  <si>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</si>
  <si>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</si>
  <si>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</si>
  <si>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</si>
  <si>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</si>
  <si>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</si>
  <si>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</si>
  <si>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</si>
  <si>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</si>
  <si>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</si>
  <si>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</si>
  <si>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</si>
  <si>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</si>
  <si>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</si>
  <si>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</si>
  <si>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</si>
  <si>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</si>
  <si>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</si>
  <si>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</si>
  <si>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</si>
  <si>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</si>
  <si>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</si>
  <si>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</si>
  <si>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</si>
  <si>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</si>
  <si>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</si>
  <si>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</si>
  <si>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</si>
  <si>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</si>
  <si>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</si>
  <si>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</si>
  <si>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</si>
  <si>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</si>
  <si>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</si>
  <si>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</si>
  <si>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</si>
  <si>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</si>
  <si>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</si>
  <si>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</si>
  <si>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</si>
  <si>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</si>
  <si>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</si>
  <si>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</si>
  <si>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</si>
  <si>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</si>
  <si>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</si>
  <si>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</si>
  <si>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</si>
  <si>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</si>
  <si>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</si>
  <si>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</si>
  <si>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</si>
  <si>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</si>
  <si>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</si>
  <si>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</si>
  <si>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</si>
  <si>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</si>
  <si>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</si>
  <si>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</si>
  <si>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</si>
  <si>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</si>
  <si>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</si>
  <si>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</si>
  <si>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</si>
  <si>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</si>
  <si>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</si>
  <si>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</si>
  <si>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</si>
  <si>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</si>
  <si>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</si>
  <si>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</si>
  <si>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</si>
  <si>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</si>
  <si>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</si>
  <si>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</si>
  <si>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</si>
  <si>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</si>
  <si>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</si>
  <si>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</si>
  <si>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</si>
  <si>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</si>
  <si>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</si>
  <si>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</si>
  <si>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</si>
  <si>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</si>
  <si>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</si>
  <si>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</si>
  <si>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</si>
  <si>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</si>
  <si>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</si>
  <si>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</si>
  <si>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</si>
  <si>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</si>
  <si>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</si>
  <si>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</si>
  <si>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</si>
  <si>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</si>
  <si>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</si>
  <si>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</si>
  <si>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</si>
  <si>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</si>
  <si>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</si>
  <si>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</si>
  <si>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</si>
  <si>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</si>
  <si>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</si>
  <si>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</si>
  <si>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</si>
  <si>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</si>
  <si>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</si>
  <si>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</si>
  <si>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</si>
  <si>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</si>
  <si>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</si>
  <si>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</si>
  <si>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</si>
  <si>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</si>
  <si>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</si>
  <si>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</si>
  <si>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</si>
  <si>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</si>
  <si>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</si>
  <si>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</si>
  <si>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</si>
  <si>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</si>
  <si>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</si>
  <si>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</si>
  <si>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</si>
  <si>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</si>
  <si>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</si>
  <si>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</si>
  <si>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</si>
  <si>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</si>
  <si>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</si>
  <si>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</si>
  <si>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</si>
  <si>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</si>
  <si>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</si>
  <si>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</si>
  <si>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</si>
  <si>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</si>
  <si>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</si>
  <si>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</si>
  <si>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</si>
  <si>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</si>
  <si>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</si>
  <si>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</si>
  <si>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</si>
  <si>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</si>
  <si>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</si>
  <si>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</si>
  <si>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</si>
  <si>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</si>
  <si>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</si>
  <si>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</si>
  <si>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</si>
  <si>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</si>
  <si>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</si>
  <si>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</si>
  <si>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</si>
  <si>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</si>
  <si>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</si>
  <si>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</si>
  <si>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</si>
  <si>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</si>
  <si>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</si>
  <si>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</si>
  <si>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</si>
  <si>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</si>
  <si>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</si>
  <si>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</si>
  <si>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</si>
  <si>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</si>
  <si>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</si>
  <si>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</si>
  <si>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</si>
  <si>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</si>
  <si>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</si>
  <si>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</si>
  <si>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</si>
  <si>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</si>
  <si>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</si>
  <si>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</si>
  <si>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</si>
  <si>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</si>
  <si>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</si>
  <si>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</si>
  <si>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</si>
  <si>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</si>
  <si>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</si>
  <si>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</si>
  <si>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</si>
  <si>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</si>
  <si>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</si>
  <si>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</si>
  <si>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</si>
  <si>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</si>
  <si>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</si>
  <si>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</si>
  <si>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</si>
  <si>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</si>
  <si>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</si>
  <si>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</si>
  <si>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</si>
  <si>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</si>
  <si>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</si>
  <si>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</si>
  <si>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</si>
  <si>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</si>
  <si>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</si>
  <si>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</si>
  <si>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</si>
  <si>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</si>
  <si>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</si>
  <si>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</si>
  <si>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</si>
  <si>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</si>
  <si>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</si>
  <si>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</si>
  <si>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</si>
  <si>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</si>
  <si>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</si>
  <si>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</si>
  <si>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</si>
  <si>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</si>
  <si>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</si>
  <si>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</si>
  <si>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</si>
  <si>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</si>
  <si>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</si>
  <si>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</si>
  <si>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</si>
  <si>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</si>
  <si>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</si>
  <si>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</si>
  <si>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</si>
  <si>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</si>
  <si>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</si>
  <si>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</si>
  <si>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</si>
  <si>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</si>
  <si>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</si>
  <si>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</si>
  <si>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</si>
  <si>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</si>
  <si>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</si>
  <si>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</si>
  <si>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</si>
  <si>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</si>
  <si>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</si>
  <si>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</si>
  <si>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</si>
  <si>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</si>
  <si>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</si>
  <si>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</si>
  <si>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</si>
  <si>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</si>
  <si>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</si>
  <si>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</si>
  <si>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</si>
  <si>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</si>
  <si>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</si>
  <si>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</si>
  <si>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</si>
  <si>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</si>
  <si>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</si>
  <si>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</si>
  <si>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</si>
  <si>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</si>
  <si>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</si>
  <si>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</si>
  <si>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</si>
  <si>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</si>
  <si>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</si>
  <si>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</si>
  <si>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</si>
  <si>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</si>
  <si>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</si>
  <si>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</si>
  <si>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</si>
  <si>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</si>
  <si>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</si>
  <si>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</si>
  <si>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</si>
  <si>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</si>
  <si>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</si>
  <si>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</si>
  <si>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</si>
  <si>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</si>
  <si>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</si>
  <si>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</si>
  <si>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</si>
  <si>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</si>
  <si>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</si>
  <si>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</si>
  <si>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</si>
  <si>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</si>
  <si>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</si>
  <si>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</si>
  <si>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</si>
  <si>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</si>
  <si>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</si>
  <si>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</si>
  <si>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</si>
  <si>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</si>
  <si>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</si>
  <si>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</si>
  <si>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</si>
  <si>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</si>
  <si>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</si>
  <si>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</si>
  <si>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</si>
  <si>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</si>
  <si>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</si>
  <si>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</si>
  <si>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</si>
  <si>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</si>
  <si>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</si>
  <si>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</si>
  <si>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</si>
  <si>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</si>
  <si>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</si>
  <si>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</si>
  <si>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</si>
  <si>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</si>
  <si>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</si>
  <si>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</si>
  <si>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PCM-20251003-00001412</t>
  </si>
  <si>
    <t>EM Team on the way ETA: 50 Mins</t>
  </si>
  <si>
    <t>PCM-20251003-00001389</t>
  </si>
  <si>
    <t>EM Team on the way ETA: 30 Mins</t>
  </si>
  <si>
    <t>PCM-20250929-00001062</t>
  </si>
  <si>
    <t>Minor</t>
  </si>
  <si>
    <t>Cell down due to obsolete module shortage ( issue esclated to LATIS team and waiting their support to arrange modules)</t>
  </si>
  <si>
    <t>PCM-20250926-00001863</t>
  </si>
  <si>
    <t>PCM-20251002-00002053</t>
  </si>
  <si>
    <t>PCM-20251003-00001236</t>
  </si>
  <si>
    <t xml:space="preserve">ETA 40 Min </t>
  </si>
  <si>
    <t>No PCM</t>
  </si>
  <si>
    <t xml:space="preserve">2025-10-03 17:09:08	</t>
  </si>
  <si>
    <t xml:space="preserve">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</si>
</sst>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1" totalsRowShown="0" headerRowDxfId="157" dataDxfId="156" headerRowBorderDxfId="154" tableBorderDxfId="155" totalsRowBorderDxfId="153">
  <autoFilter ref="A1:CJ3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9" totalsRowShown="0" headerRowDxfId="64" dataDxfId="63" headerRowBorderDxfId="61" tableBorderDxfId="62">
  <autoFilter ref="A1:L12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 totalsRowShown="0" headerRowDxfId="48" dataDxfId="47" headerRowBorderDxfId="45" tableBorderDxfId="46" totalsRowBorderDxfId="44">
  <autoFilter ref="A1:L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5" totalsRowShown="0" headerRowDxfId="15" dataDxfId="14" headerRowBorderDxfId="12" tableBorderDxfId="13">
  <autoFilter ref="A1:L3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270.85909733796143</v>
      </c>
      <c r="H2" s="142">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45933.807523263888</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45933.807523263888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45933.807523263888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45933.807523263888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45933.807523263888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45933.807523263888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45933.807523263888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45933.807523263888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45933.807523263888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45933.807523263888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45933.807523263888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45933.807523263888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45933.807523263888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45933.807523263888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45933.807523263888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45933.807523263888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45933.807523263888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45933.807523263888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45933.807523263888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45933.807523263888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45933.807523263888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45933.807523263888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45933.807523263888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45933.807523263888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45933.807523263888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45933.807523263888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45933.807523263888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45933.807523263888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45933.807523263888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45933.807523263888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45933.807523263888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45933.807523263888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45933.807523263888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45933.807523263888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45933.807523263888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45933.807523263888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45933.807523263888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45933.807523263888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45933.807523263888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45933.807523263888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45933.807523263888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45933.807523263888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45933.807523263888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45933.807523263888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45933.807523263888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45933.807523263888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45933.807523263888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45933.807523263888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45933.807523263888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45933.807523263888</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9960AAE7-5EE7-48FC-8E6E-7861D7FEF20B}"/>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1"/>
  <sheetViews>
    <sheetView tabSelected="1" workbookViewId="0">
      <selection activeCell="D14" sqref="D14"/>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242.15574085647677</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127.08043993055617</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108.8076853009261</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45933.807523263888</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75"/>
      <c r="E7" s="131"/>
      <c r="F7" s="132"/>
      <c r="G7" s="133">
        <f ca="1">IFERROR(NOW()-F7,"-")</f>
        <v>45933.807523263888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45933.807523263888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45933.807523263888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45933.807523263888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45933.807523263888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45933.807523263888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45933.807523263888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45933.807523263888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45933.807523263888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45933.807523263888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45933.807523263888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45933.807523263888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45933.807523263888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45933.807523263888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45933.807523263888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45933.807523263888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45933.807523263888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45933.807523263888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45933.807523263888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45933.807523263888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45933.807523263888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45933.807523263888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45933.807523263888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45933.807523263888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45933.807523263888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45933.807523263888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45933.807523263888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45933.807523263888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45933.807523263888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45933.807523263888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45933.807523263888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45933.807523263888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45933.807523263888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45933.807523263888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45933.807523263888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45933.807523263888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45933.807523263888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45933.807523263888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45933.807523263888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45933.807523263888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45933.807523263888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45933.807523263888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45933.807523263888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45933.807523263888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45933.807523263888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45933.807523263888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45933.807523263888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45933.807523263888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45933.807523263888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45933.807523263888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45933.807523263888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45933.807523263888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45933.807523263888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45933.807523263888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45933.807523263888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45933.807523263888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45933.807523263888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45933.807523263888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45933.807523263888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45933.807523263888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45933.807523263888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45933.807523263888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45933.807523263888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45933.807523263888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45933.807523263888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45933.807523263888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45933.807523263888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45933.807523263888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45933.807523263888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45933.807523263888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45933.807523263888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45933.807523263888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45933.807523263888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45933.807523263888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45933.807523263888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45933.807523263888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45933.807523263888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45933.807523263888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45933.807523263888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45933.807523263888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45933.807523263888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45933.807523263888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45933.807523263888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45933.807523263888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45933.807523263888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45933.807523263888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45933.807523263888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45933.807523263888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45933.807523263888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45933.807523263888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45933.807523263888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45933.807523263888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45933.807523263888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45933.807523263888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45933.807523263888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45933.807523263888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45933.807523263888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45933.807523263888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45933.807523263888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45933.807523263888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45933.807523263888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45933.807523263888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45933.807523263888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45933.807523263888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45933.807523263888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45933.807523263888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45933.807523263888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45933.807523263888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45933.807523263888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45933.807523263888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45933.807523263888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45933.807523263888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45933.807523263888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45933.807523263888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45933.807523263888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45933.807523263888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45933.807523263888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45933.807523263888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45933.807523263888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45933.807523263888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45933.807523263888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45933.807523263888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45933.807523263888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45933.807523263888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45933.807523263888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45933.807523263888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45933.807523263888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45933.807523263888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45933.807523263888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45933.807523263888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45933.807523263888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45933.807523263888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45933.807523263888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45933.807523263888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45933.807523263888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45933.807523263888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45933.807523263888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45933.807523263888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45933.807523263888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45933.807523263888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45933.807523263888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45933.807523263888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45933.807523263888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45933.807523263888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45933.807523263888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45933.807523263888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45933.807523263888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45933.807523263888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45933.807523263888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45933.807523263888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45933.807523263888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45933.807523263888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45933.807523263888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45933.807523263888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45933.807523263888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45933.807523263888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45933.807523263888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45933.807523263888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45933.807523263888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45933.807523263888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45933.807523263888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45933.807523263888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45933.807523263888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45933.807523263888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45933.807523263888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45933.807523263888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45933.807523263888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45933.807523263888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45933.807523263888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45933.807523263888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45933.807523263888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45933.807523263888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45933.807523263888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45933.807523263888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45933.807523263888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45933.807523263888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45933.807523263888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45933.807523263888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45933.807523263888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45933.807523263888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45933.807523263888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45933.807523263888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45933.807523263888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45933.807523263888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45933.807523263888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45933.807523263888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45933.807523263888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45933.807523263888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45933.807523263888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45933.807523263888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45933.807523263888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45933.807523263888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45933.807523263888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45933.807523263888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45933.807523263888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45933.807523263888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45933.807523263888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45933.807523263888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45933.807523263888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45933.807523263888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45933.807523263888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45933.807523263888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45933.807523263888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45933.807523263888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45933.807523263888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45933.807523263888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45933.807523263888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45933.807523263888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45933.807523263888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45933.807523263888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45933.807523263888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45933.807523263888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45933.807523263888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45933.807523263888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45933.807523263888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45933.807523263888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45933.807523263888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45933.807523263888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45933.807523263888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45933.807523263888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45933.807523263888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45933.807523263888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45933.807523263888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45933.807523263888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45933.807523263888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45933.807523263888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45933.807523263888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45933.807523263888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45933.807523263888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45933.807523263888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45933.807523263888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45933.807523263888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45933.807523263888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45933.807523263888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45933.807523263888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45933.807523263888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45933.807523263888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45933.807523263888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45933.807523263888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45933.807523263888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45933.807523263888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45933.807523263888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45933.807523263888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45933.807523263888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45933.807523263888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45933.807523263888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45933.807523263888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45933.807523263888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45933.807523263888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45933.807523263888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45933.807523263888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45933.807523263888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45933.807523263888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45933.807523263888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45933.807523263888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45933.807523263888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45933.807523263888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45933.807523263888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45933.807523263888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45933.807523263888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45933.807523263888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45933.807523263888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45933.807523263888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45933.807523263888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45933.807523263888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45933.807523263888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45933.807523263888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45933.807523263888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45933.807523263888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45933.807523263888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45933.807523263888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45933.807523263888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45933.807523263888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45933.807523263888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45933.807523263888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45933.807523263888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45933.807523263888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45933.807523263888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45933.807523263888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45933.807523263888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45933.807523263888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45933.807523263888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45933.807523263888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45933.807523263888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45933.807523263888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45933.807523263888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45933.807523263888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45933.807523263888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45933.807523263888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45933.807523263888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45933.807523263888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45933.807523263888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45933.807523263888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45933.807523263888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45933.807523263888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45933.807523263888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45933.807523263888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45933.807523263888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45933.807523263888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45933.807523263888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45933.807523263888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45933.807523263888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45933.807523263888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45933.807523263888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45933.807523263888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45933.807523263888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45933.807523263888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45933.807523263888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45933.807523263888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45933.807523263888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45933.807523263888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45933.807523263888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45933.807523263888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45933.807523263888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45933.807523263888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45933.807523263888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45933.807523263888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45933.807523263888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45933.807523263888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45933.807523263888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45933.807523263888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45933.807523263888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45933.807523263888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45933.807523263888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45933.807523263888</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sheetData>
  <dataValidations count="2">
    <dataValidation allowBlank="1" showInputMessage="1" showErrorMessage="1" sqref="E1" xr:uid="{4D935161-CDD3-4592-B877-3FB59C99E142}"/>
    <dataValidation type="list" allowBlank="1" showInputMessage="1" showErrorMessage="1" sqref="E3:E3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2" ca="1" si="0">IFERROR(NOW()-F2,"-")</f>
        <v>45933.807523263888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45933.807523263888</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45933.807523263888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45933.807523263888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45933.807523263888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45933.807523263888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45933.807523263888</v>
      </c>
      <c r="H8" s="22"/>
      <c r="I8" s="19" t="str">
        <f>IFERROR(VLOOKUP(D8,DB!A:F,6,0),"")</f>
        <v/>
      </c>
      <c r="J8" s="18" t="str">
        <f>IFERROR(VLOOKUP(D8,DB!A:G,7,0),"")</f>
        <v/>
      </c>
      <c r="K8" s="50"/>
      <c r="L8" s="23" t="str">
        <f>IFERROR(VLOOKUP(D8,DB!A:I,9,0),"")</f>
        <v/>
      </c>
    </row>
    <row r="9" spans="1:13" ht="15" customHeight="1">
      <c r="A9" s="19"/>
      <c r="B9" s="18" t="str">
        <f>IFERROR(VLOOKUP(#REF!,DB!A:K,11,0),"")</f>
        <v/>
      </c>
      <c r="C9" s="18"/>
      <c r="D9" s="18"/>
      <c r="E9" s="18"/>
      <c r="F9" s="20"/>
      <c r="G9" s="21">
        <f t="shared" ca="1" si="0"/>
        <v>45933.807523263888</v>
      </c>
      <c r="H9" s="22"/>
      <c r="I9" s="19" t="str">
        <f>IFERROR(VLOOKUP(#REF!,DB!A:F,6,0),"")</f>
        <v/>
      </c>
      <c r="J9" s="18" t="str">
        <f>IFERROR(VLOOKUP(#REF!,DB!A:G,7,0),"")</f>
        <v/>
      </c>
      <c r="K9" s="50"/>
      <c r="L9" s="23" t="str">
        <f>IFERROR(VLOOKUP(#REF!,DB!A:I,9,0),"")</f>
        <v/>
      </c>
    </row>
    <row r="10" spans="1:13" ht="15" customHeight="1">
      <c r="A10" s="19"/>
      <c r="B10" s="75" t="str">
        <f>IFERROR(VLOOKUP(D10,DB!A:K,11,0),"")</f>
        <v/>
      </c>
      <c r="C10" s="18"/>
      <c r="D10" s="18"/>
      <c r="E10" s="18"/>
      <c r="F10" s="20"/>
      <c r="G10" s="21">
        <f t="shared" ca="1" si="0"/>
        <v>45933.807523263888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45933.807523263888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45933.807523263888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45933.807523263888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45933.807523263888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45933.807523263888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45933.807523263888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45933.807523263888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45933.807523263888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45933.807523263888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45933.807523263888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45933.807523263888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45933.807523263888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45933.807523263888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45933.807523263888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45933.807523263888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45933.807523263888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45933.807523263888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45933.807523263888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45933.807523263888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45933.807523263888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45933.807523263888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45933.807523263888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45933.807523263888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45933.807523263888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45933.807523263888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45933.807523263888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45933.807523263888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45933.807523263888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45933.807523263888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45933.807523263888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45933.807523263888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45933.807523263888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45933.807523263888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45933.807523263888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45933.807523263888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45933.807523263888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45933.807523263888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45933.807523263888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45933.807523263888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45933.807523263888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45933.807523263888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45933.807523263888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45933.807523263888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45933.807523263888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45933.807523263888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45933.807523263888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45933.807523263888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45933.807523263888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45933.807523263888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45933.807523263888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45933.807523263888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45933.807523263888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ref="G63:G126" ca="1" si="1">IFERROR(NOW()-F63,"-")</f>
        <v>45933.807523263888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45933.807523263888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45933.807523263888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45933.807523263888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45933.807523263888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45933.807523263888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45933.807523263888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45933.807523263888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45933.807523263888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45933.807523263888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45933.807523263888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45933.807523263888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45933.807523263888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45933.807523263888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45933.807523263888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45933.807523263888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45933.807523263888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45933.807523263888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45933.807523263888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45933.807523263888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45933.807523263888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45933.807523263888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45933.807523263888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45933.807523263888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45933.807523263888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45933.807523263888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45933.807523263888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45933.807523263888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45933.807523263888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45933.807523263888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45933.807523263888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45933.807523263888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45933.807523263888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45933.807523263888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45933.807523263888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45933.807523263888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45933.807523263888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45933.807523263888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45933.807523263888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45933.807523263888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45933.807523263888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45933.807523263888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45933.807523263888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45933.807523263888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45933.807523263888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45933.807523263888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45933.807523263888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45933.807523263888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45933.807523263888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45933.807523263888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45933.807523263888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45933.807523263888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45933.807523263888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45933.807523263888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45933.807523263888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45933.807523263888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45933.807523263888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45933.807523263888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45933.807523263888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45933.807523263888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45933.807523263888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45933.807523263888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45933.807523263888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45933.807523263888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ref="G127:G190" ca="1" si="2">IFERROR(NOW()-F127,"-")</f>
        <v>45933.807523263888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45933.807523263888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45933.807523263888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45933.807523263888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45933.807523263888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45933.807523263888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45933.807523263888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45933.807523263888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45933.807523263888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45933.807523263888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45933.807523263888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45933.807523263888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45933.807523263888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45933.807523263888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45933.807523263888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45933.807523263888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45933.807523263888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45933.807523263888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45933.807523263888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45933.807523263888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45933.807523263888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45933.807523263888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45933.807523263888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45933.807523263888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45933.807523263888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45933.807523263888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45933.807523263888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45933.807523263888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45933.807523263888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45933.807523263888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45933.807523263888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45933.807523263888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45933.807523263888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45933.807523263888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45933.807523263888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45933.807523263888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45933.807523263888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45933.807523263888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45933.807523263888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45933.807523263888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45933.807523263888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45933.807523263888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45933.807523263888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45933.807523263888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45933.807523263888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45933.807523263888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45933.807523263888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45933.807523263888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45933.807523263888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45933.807523263888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45933.807523263888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45933.807523263888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45933.807523263888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45933.807523263888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45933.807523263888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45933.807523263888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45933.807523263888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45933.807523263888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45933.807523263888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45933.807523263888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45933.807523263888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45933.807523263888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45933.807523263888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45933.807523263888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ref="G191:G254" ca="1" si="3">IFERROR(NOW()-F191,"-")</f>
        <v>45933.807523263888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45933.807523263888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45933.807523263888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45933.807523263888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45933.807523263888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45933.807523263888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45933.807523263888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45933.807523263888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45933.807523263888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45933.807523263888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45933.807523263888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45933.807523263888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45933.807523263888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45933.807523263888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45933.807523263888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45933.807523263888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45933.807523263888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45933.807523263888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45933.807523263888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45933.807523263888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45933.807523263888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45933.807523263888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45933.807523263888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45933.807523263888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45933.807523263888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45933.807523263888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45933.807523263888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45933.807523263888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45933.807523263888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45933.807523263888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45933.807523263888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45933.807523263888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45933.807523263888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45933.807523263888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45933.807523263888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45933.807523263888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45933.807523263888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45933.807523263888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45933.807523263888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45933.807523263888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45933.807523263888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45933.807523263888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45933.807523263888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45933.807523263888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45933.807523263888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45933.807523263888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45933.807523263888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45933.807523263888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45933.807523263888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45933.807523263888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45933.807523263888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45933.807523263888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45933.807523263888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45933.807523263888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45933.807523263888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45933.807523263888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45933.807523263888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45933.807523263888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45933.807523263888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45933.807523263888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45933.807523263888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45933.807523263888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45933.807523263888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45933.807523263888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ref="G255:G318" ca="1" si="4">IFERROR(NOW()-F255,"-")</f>
        <v>45933.807523263888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45933.807523263888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45933.807523263888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45933.807523263888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45933.807523263888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45933.807523263888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45933.807523263888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45933.807523263888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45933.807523263888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45933.807523263888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45933.807523263888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45933.807523263888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45933.807523263888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45933.807523263888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45933.807523263888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45933.807523263888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45933.807523263888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45933.807523263888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45933.807523263888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45933.807523263888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45933.807523263888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45933.807523263888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45933.807523263888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45933.807523263888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45933.807523263888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45933.807523263888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45933.807523263888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45933.807523263888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45933.807523263888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45933.807523263888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45933.807523263888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45933.807523263888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45933.807523263888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45933.807523263888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45933.807523263888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45933.807523263888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45933.807523263888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45933.807523263888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45933.807523263888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45933.807523263888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45933.807523263888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45933.807523263888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45933.807523263888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45933.807523263888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45933.807523263888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45933.807523263888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45933.807523263888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45933.807523263888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45933.807523263888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45933.807523263888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45933.807523263888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45933.807523263888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45933.807523263888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45933.807523263888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45933.807523263888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45933.807523263888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45933.807523263888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45933.807523263888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45933.807523263888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45933.807523263888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45933.807523263888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45933.807523263888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45933.807523263888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45933.807523263888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ref="G319:G382" ca="1" si="5">IFERROR(NOW()-F319,"-")</f>
        <v>45933.807523263888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45933.807523263888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45933.807523263888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45933.807523263888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45933.807523263888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45933.807523263888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45933.807523263888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45933.807523263888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45933.807523263888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45933.807523263888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45933.807523263888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45933.807523263888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45933.807523263888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45933.807523263888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45933.807523263888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45933.807523263888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45933.807523263888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45933.807523263888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45933.807523263888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45933.807523263888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45933.807523263888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45933.807523263888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45933.807523263888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45933.807523263888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45933.807523263888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45933.807523263888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45933.807523263888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45933.807523263888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45933.807523263888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45933.807523263888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45933.807523263888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45933.807523263888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45933.807523263888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45933.807523263888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45933.807523263888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45933.807523263888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45933.807523263888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45933.807523263888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45933.807523263888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45933.807523263888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45933.807523263888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45933.807523263888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45933.807523263888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45933.807523263888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45933.807523263888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45933.807523263888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45933.807523263888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45933.807523263888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45933.807523263888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45933.807523263888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45933.807523263888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45933.807523263888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45933.807523263888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45933.807523263888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45933.807523263888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45933.807523263888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45933.807523263888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45933.807523263888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45933.807523263888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45933.807523263888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45933.807523263888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45933.807523263888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45933.807523263888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45933.807523263888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ref="G383:G446" ca="1" si="6">IFERROR(NOW()-F383,"-")</f>
        <v>45933.807523263888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45933.807523263888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45933.807523263888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45933.807523263888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45933.807523263888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45933.807523263888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45933.807523263888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45933.807523263888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45933.807523263888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45933.807523263888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45933.807523263888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45933.807523263888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45933.807523263888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45933.807523263888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45933.807523263888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45933.807523263888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45933.807523263888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45933.807523263888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45933.807523263888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45933.807523263888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45933.807523263888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45933.807523263888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45933.807523263888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45933.807523263888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45933.807523263888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45933.807523263888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45933.807523263888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45933.807523263888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45933.807523263888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45933.807523263888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45933.807523263888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45933.807523263888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45933.807523263888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45933.807523263888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45933.807523263888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45933.807523263888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45933.807523263888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45933.807523263888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45933.807523263888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45933.807523263888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45933.807523263888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45933.807523263888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45933.807523263888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45933.807523263888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45933.807523263888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45933.807523263888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45933.807523263888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45933.807523263888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45933.807523263888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45933.807523263888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45933.807523263888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45933.807523263888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45933.807523263888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45933.807523263888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45933.807523263888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45933.807523263888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45933.807523263888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45933.807523263888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45933.807523263888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45933.807523263888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45933.807523263888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45933.807523263888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45933.807523263888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45933.807523263888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ref="G447:G510" ca="1" si="7">IFERROR(NOW()-F447,"-")</f>
        <v>45933.807523263888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45933.807523263888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45933.807523263888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45933.807523263888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45933.807523263888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45933.807523263888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45933.807523263888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45933.807523263888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45933.807523263888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45933.807523263888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45933.807523263888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45933.807523263888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45933.807523263888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45933.807523263888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45933.807523263888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45933.807523263888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45933.807523263888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45933.807523263888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45933.807523263888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45933.807523263888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45933.807523263888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45933.807523263888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45933.807523263888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45933.807523263888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45933.807523263888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45933.807523263888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45933.807523263888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45933.807523263888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45933.807523263888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45933.807523263888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45933.807523263888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45933.807523263888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45933.807523263888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45933.807523263888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45933.807523263888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45933.807523263888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45933.807523263888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45933.807523263888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45933.807523263888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45933.807523263888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45933.807523263888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45933.807523263888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45933.807523263888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45933.807523263888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45933.807523263888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45933.807523263888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45933.807523263888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45933.807523263888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45933.807523263888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45933.807523263888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45933.807523263888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45933.807523263888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45933.807523263888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45933.807523263888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45933.807523263888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45933.807523263888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45933.807523263888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45933.807523263888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45933.807523263888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45933.807523263888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45933.807523263888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45933.807523263888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45933.807523263888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45933.807523263888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ref="G511:G574" ca="1" si="8">IFERROR(NOW()-F511,"-")</f>
        <v>45933.807523263888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45933.807523263888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45933.807523263888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45933.807523263888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45933.807523263888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45933.807523263888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45933.807523263888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45933.807523263888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45933.807523263888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45933.807523263888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45933.807523263888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45933.807523263888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45933.807523263888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45933.807523263888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45933.807523263888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45933.807523263888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45933.807523263888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45933.807523263888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45933.807523263888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45933.807523263888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45933.807523263888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45933.807523263888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45933.807523263888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45933.807523263888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45933.807523263888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45933.807523263888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45933.807523263888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45933.807523263888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45933.807523263888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45933.807523263888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45933.807523263888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45933.807523263888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45933.807523263888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45933.807523263888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45933.807523263888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45933.807523263888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45933.807523263888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45933.807523263888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45933.807523263888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45933.807523263888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45933.807523263888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45933.807523263888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45933.807523263888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45933.807523263888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45933.807523263888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45933.807523263888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45933.807523263888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45933.807523263888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45933.807523263888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45933.807523263888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45933.807523263888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45933.807523263888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45933.807523263888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45933.807523263888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45933.807523263888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45933.807523263888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45933.807523263888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45933.807523263888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45933.807523263888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45933.807523263888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45933.807523263888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45933.807523263888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45933.807523263888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45933.807523263888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ref="G575:G638" ca="1" si="9">IFERROR(NOW()-F575,"-")</f>
        <v>45933.807523263888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45933.807523263888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45933.807523263888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45933.807523263888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45933.807523263888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45933.807523263888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45933.807523263888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45933.807523263888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45933.807523263888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45933.807523263888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45933.807523263888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45933.807523263888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45933.807523263888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45933.807523263888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45933.807523263888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45933.807523263888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45933.807523263888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45933.807523263888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45933.807523263888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45933.807523263888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45933.807523263888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45933.807523263888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45933.807523263888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45933.807523263888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45933.807523263888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45933.807523263888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45933.807523263888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45933.807523263888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45933.807523263888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45933.807523263888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45933.807523263888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45933.807523263888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45933.807523263888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45933.807523263888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45933.807523263888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45933.807523263888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45933.807523263888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45933.807523263888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45933.807523263888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45933.807523263888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45933.807523263888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45933.807523263888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45933.807523263888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45933.807523263888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45933.807523263888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45933.807523263888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45933.807523263888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45933.807523263888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45933.807523263888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45933.807523263888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45933.807523263888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45933.807523263888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45933.807523263888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45933.807523263888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45933.807523263888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45933.807523263888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45933.807523263888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45933.807523263888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45933.807523263888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45933.807523263888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45933.807523263888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45933.807523263888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45933.807523263888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45933.807523263888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ref="G639:G702" ca="1" si="10">IFERROR(NOW()-F639,"-")</f>
        <v>45933.807523263888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45933.807523263888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45933.807523263888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45933.807523263888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45933.807523263888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45933.807523263888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45933.807523263888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45933.807523263888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45933.807523263888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45933.807523263888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45933.807523263888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45933.807523263888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45933.807523263888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45933.807523263888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45933.807523263888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45933.807523263888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45933.807523263888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45933.807523263888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45933.807523263888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45933.807523263888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45933.807523263888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45933.807523263888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45933.807523263888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45933.807523263888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45933.807523263888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45933.807523263888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45933.807523263888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45933.807523263888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45933.807523263888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45933.807523263888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45933.807523263888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45933.807523263888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45933.807523263888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45933.807523263888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45933.807523263888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45933.807523263888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45933.807523263888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45933.807523263888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45933.807523263888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45933.807523263888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45933.807523263888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45933.807523263888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45933.807523263888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45933.807523263888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45933.807523263888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45933.807523263888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45933.807523263888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45933.807523263888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45933.807523263888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45933.807523263888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45933.807523263888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45933.807523263888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45933.807523263888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45933.807523263888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45933.807523263888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45933.807523263888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45933.807523263888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45933.807523263888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45933.807523263888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45933.807523263888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45933.807523263888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45933.807523263888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45933.807523263888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45933.807523263888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ref="G703:G766" ca="1" si="11">IFERROR(NOW()-F703,"-")</f>
        <v>45933.807523263888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45933.807523263888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45933.807523263888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45933.807523263888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45933.807523263888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45933.807523263888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45933.807523263888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45933.807523263888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45933.807523263888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45933.807523263888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45933.807523263888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45933.807523263888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45933.807523263888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45933.807523263888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45933.807523263888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45933.807523263888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45933.807523263888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45933.807523263888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45933.807523263888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45933.807523263888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45933.807523263888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45933.807523263888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45933.807523263888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45933.807523263888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45933.807523263888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45933.807523263888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45933.807523263888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45933.807523263888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45933.807523263888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45933.807523263888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45933.807523263888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45933.807523263888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45933.807523263888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45933.807523263888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45933.807523263888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45933.807523263888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45933.807523263888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45933.807523263888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45933.807523263888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45933.807523263888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45933.807523263888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45933.807523263888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45933.807523263888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45933.807523263888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45933.807523263888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45933.807523263888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45933.807523263888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45933.807523263888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45933.807523263888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45933.807523263888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45933.807523263888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45933.807523263888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45933.807523263888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45933.807523263888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45933.807523263888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45933.807523263888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45933.807523263888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45933.807523263888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45933.807523263888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45933.807523263888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45933.807523263888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45933.807523263888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45933.807523263888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45933.807523263888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ref="G767:G830" ca="1" si="12">IFERROR(NOW()-F767,"-")</f>
        <v>45933.807523263888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45933.807523263888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45933.807523263888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45933.807523263888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45933.807523263888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45933.807523263888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45933.807523263888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45933.807523263888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45933.807523263888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45933.807523263888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45933.807523263888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45933.807523263888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45933.807523263888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45933.807523263888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45933.807523263888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45933.807523263888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45933.807523263888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45933.807523263888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45933.807523263888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45933.807523263888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45933.807523263888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45933.807523263888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45933.807523263888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45933.807523263888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45933.807523263888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45933.807523263888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45933.807523263888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45933.807523263888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45933.807523263888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45933.807523263888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45933.807523263888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45933.807523263888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45933.807523263888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45933.807523263888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45933.807523263888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45933.807523263888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45933.807523263888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45933.807523263888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45933.807523263888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45933.807523263888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45933.807523263888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45933.807523263888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45933.807523263888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45933.807523263888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45933.807523263888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45933.807523263888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45933.807523263888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45933.807523263888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45933.807523263888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45933.807523263888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45933.807523263888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45933.807523263888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45933.807523263888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45933.807523263888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45933.807523263888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45933.807523263888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45933.807523263888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45933.807523263888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45933.807523263888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45933.807523263888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45933.807523263888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45933.807523263888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45933.807523263888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45933.807523263888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ref="G831:G894" ca="1" si="13">IFERROR(NOW()-F831,"-")</f>
        <v>45933.807523263888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45933.807523263888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45933.807523263888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45933.807523263888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45933.807523263888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45933.807523263888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45933.807523263888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45933.807523263888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45933.807523263888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45933.807523263888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45933.807523263888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45933.807523263888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45933.807523263888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45933.807523263888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45933.807523263888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45933.807523263888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45933.807523263888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45933.807523263888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45933.807523263888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45933.807523263888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45933.807523263888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45933.807523263888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45933.807523263888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45933.807523263888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45933.807523263888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45933.807523263888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45933.807523263888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45933.807523263888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45933.807523263888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45933.807523263888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45933.807523263888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45933.807523263888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45933.807523263888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45933.807523263888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45933.807523263888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45933.807523263888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45933.807523263888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45933.807523263888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45933.807523263888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45933.807523263888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45933.807523263888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45933.807523263888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45933.807523263888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45933.807523263888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45933.807523263888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45933.807523263888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45933.807523263888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45933.807523263888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45933.807523263888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45933.807523263888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45933.807523263888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45933.807523263888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45933.807523263888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45933.807523263888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45933.807523263888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45933.807523263888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45933.807523263888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45933.807523263888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45933.807523263888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45933.807523263888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45933.807523263888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45933.807523263888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45933.807523263888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45933.807523263888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ref="G895:G958" ca="1" si="14">IFERROR(NOW()-F895,"-")</f>
        <v>45933.807523263888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45933.807523263888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45933.807523263888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45933.807523263888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45933.807523263888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45933.807523263888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45933.807523263888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45933.807523263888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45933.807523263888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45933.807523263888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45933.807523263888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45933.807523263888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45933.807523263888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45933.807523263888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45933.807523263888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45933.807523263888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45933.807523263888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45933.807523263888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45933.807523263888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45933.807523263888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45933.807523263888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45933.807523263888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45933.807523263888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45933.807523263888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45933.807523263888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45933.807523263888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45933.807523263888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45933.807523263888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45933.807523263888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45933.807523263888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45933.807523263888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45933.807523263888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45933.807523263888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45933.807523263888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45933.807523263888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45933.807523263888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45933.807523263888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45933.807523263888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45933.807523263888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45933.807523263888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45933.807523263888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45933.807523263888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45933.807523263888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45933.807523263888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45933.807523263888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45933.807523263888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45933.807523263888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45933.807523263888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45933.807523263888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45933.807523263888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45933.807523263888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45933.807523263888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45933.807523263888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45933.807523263888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45933.807523263888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45933.807523263888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45933.807523263888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45933.807523263888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45933.807523263888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45933.807523263888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45933.807523263888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45933.807523263888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45933.807523263888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45933.807523263888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ref="G959:G1022" ca="1" si="15">IFERROR(NOW()-F959,"-")</f>
        <v>45933.807523263888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45933.807523263888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45933.807523263888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45933.807523263888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45933.807523263888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45933.807523263888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45933.807523263888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45933.807523263888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45933.807523263888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45933.807523263888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45933.807523263888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45933.807523263888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45933.807523263888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45933.807523263888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45933.807523263888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45933.807523263888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45933.807523263888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45933.807523263888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45933.807523263888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45933.807523263888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45933.807523263888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45933.807523263888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45933.807523263888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45933.807523263888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45933.807523263888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45933.807523263888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45933.807523263888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45933.807523263888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45933.807523263888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45933.807523263888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45933.807523263888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45933.807523263888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45933.807523263888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45933.807523263888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45933.807523263888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45933.807523263888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45933.807523263888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45933.807523263888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45933.807523263888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45933.807523263888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45933.807523263888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45933.807523263888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45933.807523263888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45933.807523263888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45933.807523263888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45933.807523263888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45933.807523263888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45933.807523263888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45933.807523263888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45933.807523263888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45933.807523263888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45933.807523263888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45933.807523263888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45933.807523263888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45933.807523263888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45933.807523263888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45933.807523263888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45933.807523263888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45933.807523263888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45933.807523263888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45933.807523263888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45933.807523263888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45933.807523263888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45933.807523263888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ref="G1023:G1086" ca="1" si="16">IFERROR(NOW()-F1023,"-")</f>
        <v>45933.807523263888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45933.807523263888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45933.807523263888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45933.807523263888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45933.807523263888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45933.807523263888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45933.807523263888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45933.807523263888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45933.807523263888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45933.807523263888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45933.807523263888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45933.807523263888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45933.807523263888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45933.807523263888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45933.807523263888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45933.807523263888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45933.807523263888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45933.807523263888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45933.807523263888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45933.807523263888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45933.807523263888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45933.807523263888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45933.807523263888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45933.807523263888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45933.807523263888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45933.807523263888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45933.807523263888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45933.807523263888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45933.807523263888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45933.807523263888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45933.807523263888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45933.807523263888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45933.807523263888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45933.807523263888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45933.807523263888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45933.807523263888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45933.807523263888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45933.807523263888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45933.807523263888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45933.807523263888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45933.807523263888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45933.807523263888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45933.807523263888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45933.807523263888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45933.807523263888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45933.807523263888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45933.807523263888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45933.807523263888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45933.807523263888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45933.807523263888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45933.807523263888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45933.807523263888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45933.807523263888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45933.807523263888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45933.807523263888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45933.807523263888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45933.807523263888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45933.807523263888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45933.807523263888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45933.807523263888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45933.807523263888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45933.807523263888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45933.807523263888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45933.807523263888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ref="G1087:G1150" ca="1" si="17">IFERROR(NOW()-F1087,"-")</f>
        <v>45933.807523263888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45933.807523263888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45933.807523263888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45933.807523263888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45933.807523263888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45933.807523263888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45933.807523263888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45933.807523263888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45933.807523263888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45933.807523263888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45933.807523263888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45933.807523263888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45933.807523263888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45933.807523263888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45933.807523263888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45933.807523263888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45933.807523263888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45933.807523263888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45933.807523263888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45933.807523263888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45933.807523263888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45933.807523263888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45933.807523263888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45933.807523263888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45933.807523263888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45933.807523263888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45933.807523263888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45933.807523263888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45933.807523263888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45933.807523263888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45933.807523263888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45933.807523263888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45933.807523263888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45933.807523263888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45933.807523263888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45933.807523263888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45933.807523263888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45933.807523263888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45933.807523263888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45933.807523263888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45933.807523263888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45933.807523263888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45933.807523263888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45933.807523263888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45933.807523263888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45933.807523263888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45933.807523263888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45933.807523263888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45933.807523263888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45933.807523263888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45933.807523263888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45933.807523263888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45933.807523263888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45933.807523263888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45933.807523263888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45933.807523263888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45933.807523263888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45933.807523263888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45933.807523263888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45933.807523263888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45933.807523263888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45933.807523263888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45933.807523263888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45933.807523263888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ref="G1151:G1214" ca="1" si="18">IFERROR(NOW()-F1151,"-")</f>
        <v>45933.807523263888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45933.807523263888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45933.807523263888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45933.807523263888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45933.807523263888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45933.807523263888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45933.807523263888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45933.807523263888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45933.807523263888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45933.807523263888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45933.807523263888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45933.807523263888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45933.807523263888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45933.807523263888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45933.807523263888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45933.807523263888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45933.807523263888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45933.807523263888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45933.807523263888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45933.807523263888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45933.807523263888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45933.807523263888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45933.807523263888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45933.807523263888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45933.807523263888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45933.807523263888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45933.807523263888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45933.807523263888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45933.807523263888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45933.807523263888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45933.807523263888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45933.807523263888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45933.807523263888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45933.807523263888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45933.807523263888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45933.807523263888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45933.807523263888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45933.807523263888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45933.807523263888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45933.807523263888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45933.807523263888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45933.807523263888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45933.807523263888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45933.807523263888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45933.807523263888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45933.807523263888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45933.807523263888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45933.807523263888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45933.807523263888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45933.807523263888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45933.807523263888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45933.807523263888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45933.807523263888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45933.807523263888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45933.807523263888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45933.807523263888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45933.807523263888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45933.807523263888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45933.807523263888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45933.807523263888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45933.807523263888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45933.807523263888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45933.807523263888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45933.807523263888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ref="G1215:G1229" ca="1" si="19">IFERROR(NOW()-F1215,"-")</f>
        <v>45933.807523263888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45933.807523263888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45933.807523263888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45933.807523263888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45933.807523263888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45933.807523263888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45933.807523263888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45933.807523263888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45933.807523263888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45933.807523263888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45933.807523263888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45933.807523263888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45933.807523263888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45933.807523263888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45933.807523263888</v>
      </c>
      <c r="H1229" s="22"/>
      <c r="I1229" s="19" t="str">
        <f>IFERROR(VLOOKUP(D1229,DB!A:F,6,0),"")</f>
        <v/>
      </c>
      <c r="J1229" s="18" t="str">
        <f>IFERROR(VLOOKUP(D1229,DB!A:G,7,0),"")</f>
        <v/>
      </c>
      <c r="K1229" s="50"/>
      <c r="L1229" s="23" t="str">
        <f>IFERROR(VLOOKUP(D1229,DB!A:I,9,0),"")</f>
        <v/>
      </c>
    </row>
  </sheetData>
  <dataValidations count="2">
    <dataValidation allowBlank="1" showInputMessage="1" showErrorMessage="1" sqref="E1" xr:uid="{5914219A-CB83-432D-936A-CC0CB6F3982A}"/>
    <dataValidation type="list" allowBlank="1" showInputMessage="1" showErrorMessage="1" sqref="E2:E12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E4" sqref="E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230.32680567129137</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2.9172454861109145</v>
      </c>
      <c r="H3" s="113">
        <v>45930.847372685188</v>
      </c>
      <c r="I3" s="110" t="str">
        <f>IFERROR(VLOOKUP(D3,DB!A:F,6,0),"")</f>
        <v>SCECO</v>
      </c>
      <c r="J3" s="110" t="str">
        <f>IFERROR(VLOOKUP(D3,DB!A:G,7,0),"")</f>
        <v>In progress</v>
      </c>
      <c r="K3" s="115" t="s">
        <v>39056</v>
      </c>
      <c r="L3" s="107" t="str">
        <f>IFERROR(VLOOKUP(D3,DB!A:I,9,0),"")</f>
        <v>Latis</v>
      </c>
    </row>
    <row r="4" spans="1:16" ht="15" customHeight="1">
      <c r="A4" s="110"/>
      <c r="B4" s="110" t="str">
        <f>IFERROR(VLOOKUP(D4,DB!A:K,11,0),"")</f>
        <v/>
      </c>
      <c r="C4" s="111"/>
      <c r="D4" s="107"/>
      <c r="E4" s="112"/>
      <c r="F4" s="113"/>
      <c r="G4" s="114">
        <f ca="1">IFERROR(NOW()-F4,"")</f>
        <v>45933.807523263888</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45933.807523263888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45933.807523263888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45933.807523263888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45933.807523263888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45933.807523263888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45933.807523263888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45933.807523263888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45933.807523263888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45933.807523263888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45933.807523263888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45933.807523263888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45933.807523263888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45933.807523263888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45933.807523263888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45933.807523263888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45933.807523263888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45933.807523263888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45933.807523263888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45933.807523263888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45933.807523263888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45933.807523263888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45933.807523263888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45933.807523263888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45933.807523263888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45933.807523263888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45933.807523263888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45933.807523263888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45933.807523263888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45933.807523263888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45933.807523263888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45933.807523263888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45933.807523263888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45933.807523263888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45933.807523263888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45933.807523263888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45933.807523263888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45933.807523263888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45933.807523263888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45933.807523263888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45933.807523263888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45933.807523263888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45933.807523263888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45933.807523263888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45933.807523263888</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45933.807523263888</v>
      </c>
      <c r="H49" s="113"/>
      <c r="I49" s="110" t="str">
        <f>IFERROR(VLOOKUP(D49,DB!A:F,6,0),"")</f>
        <v/>
      </c>
      <c r="J49" s="110" t="str">
        <f>IFERROR(VLOOKUP(D49,DB!A:G,7,0),"")</f>
        <v/>
      </c>
      <c r="K49" s="115"/>
      <c r="L49" s="107" t="str">
        <f>IFERROR(VLOOKUP(D49,DB!A:I,9,0),"")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39057</v>
      </c>
      <c r="B2" s="37" t="str">
        <f>IFERROR(VLOOKUP(D2,DB!A:K,11,0),"")</f>
        <v>R5</v>
      </c>
      <c r="C2" s="37">
        <v>3</v>
      </c>
      <c r="D2" s="37" t="s">
        <v>36000</v>
      </c>
      <c r="E2" s="37" t="s">
        <v>38964</v>
      </c>
      <c r="F2" s="38">
        <v>45891.832060185188</v>
      </c>
      <c r="G2" s="39">
        <f t="shared" ref="G2" ca="1" si="0">IFERROR(NOW()-F2,"-")</f>
        <v>41.975463078699249</v>
      </c>
      <c r="H2" s="38">
        <v>45891.790393518517</v>
      </c>
      <c r="I2" s="37" t="str">
        <f>IFERROR(VLOOKUP(D2,DB!A:F,6,0),"")</f>
        <v>Generator-SG</v>
      </c>
      <c r="J2" s="37" t="str">
        <f>IFERROR(VLOOKUP(D2,DB!A:G,7,0),"")</f>
        <v>Vandalized</v>
      </c>
      <c r="K2" s="37" t="s">
        <v>39058</v>
      </c>
      <c r="L2" s="37" t="str">
        <f>IFERROR(VLOOKUP(D2,DB!A:I,9,0),"")</f>
        <v>Latis</v>
      </c>
      <c r="M2" s="136"/>
    </row>
    <row r="3" spans="1:13" ht="30.75">
      <c r="A3" s="37" t="s">
        <v>39059</v>
      </c>
      <c r="B3" s="37" t="str">
        <f>IFERROR(VLOOKUP(D3,DB!A:K,11,0),"")</f>
        <v>R5</v>
      </c>
      <c r="C3" s="37">
        <v>1</v>
      </c>
      <c r="D3" s="37" t="s">
        <v>31295</v>
      </c>
      <c r="E3" s="37" t="s">
        <v>39043</v>
      </c>
      <c r="F3" s="38">
        <v>45926.188877314817</v>
      </c>
      <c r="G3" s="39">
        <f ca="1">IFERROR(NOW()-F3,"-")</f>
        <v>7.618645949070924</v>
      </c>
      <c r="H3" s="38">
        <v>45926.158159722225</v>
      </c>
      <c r="I3" s="37" t="str">
        <f>IFERROR(VLOOKUP(D3,DB!A:F,6,0),"")</f>
        <v>SCECO</v>
      </c>
      <c r="J3" s="37" t="str">
        <f>IFERROR(VLOOKUP(D3,DB!A:G,7,0),"")</f>
        <v>Good</v>
      </c>
      <c r="K3" s="37" t="s">
        <v>39060</v>
      </c>
      <c r="L3" s="37" t="str">
        <f>IFERROR(VLOOKUP(D3,DB!A:I,9,0),"")</f>
        <v>Latis</v>
      </c>
      <c r="M3" s="136"/>
    </row>
    <row r="4" spans="1:13" ht="15">
      <c r="A4" s="37" t="s">
        <v>39061</v>
      </c>
      <c r="B4" s="37" t="str">
        <f>IFERROR(VLOOKUP(D4,DB!A:K,11,0),"")</f>
        <v>R5</v>
      </c>
      <c r="C4" s="37">
        <v>1</v>
      </c>
      <c r="D4" s="37" t="s">
        <v>32285</v>
      </c>
      <c r="E4" s="37" t="s">
        <v>38964</v>
      </c>
      <c r="F4" s="38">
        <v>45933.795034722221</v>
      </c>
      <c r="G4" s="39">
        <f ca="1">IFERROR(NOW()-F4,"-")</f>
        <v>1.2488541666243691E-2</v>
      </c>
      <c r="H4" s="38">
        <v>45933.788784722223</v>
      </c>
      <c r="I4" s="37" t="str">
        <f>IFERROR(VLOOKUP(D4,DB!A:F,6,0),"")</f>
        <v>Generator-SG</v>
      </c>
      <c r="J4" s="37" t="str">
        <f>IFERROR(VLOOKUP(D4,DB!A:G,7,0),"")</f>
        <v>Vandalized</v>
      </c>
      <c r="K4" s="37" t="s">
        <v>39062</v>
      </c>
      <c r="L4" s="37" t="str">
        <f>IFERROR(VLOOKUP(D4,DB!A:I,9,0),"")</f>
        <v>Latis</v>
      </c>
      <c r="M4" s="136"/>
    </row>
    <row r="5" spans="1:13" ht="15">
      <c r="A5" s="37" t="s">
        <v>39063</v>
      </c>
      <c r="B5" s="37" t="str">
        <f>IFERROR(VLOOKUP(D5,DB!A:K,11,0),"")</f>
        <v>R5</v>
      </c>
      <c r="C5" s="37">
        <v>1</v>
      </c>
      <c r="D5" s="137" t="s">
        <v>33604</v>
      </c>
      <c r="E5" s="37" t="s">
        <v>38964</v>
      </c>
      <c r="F5" s="38">
        <v>45933.789560185185</v>
      </c>
      <c r="G5" s="39">
        <f ca="1">IFERROR(NOW()-F5,"-")</f>
        <v>1.796307870245073E-2</v>
      </c>
      <c r="H5" s="38">
        <v>45933.783310185187</v>
      </c>
      <c r="I5" s="37" t="str">
        <f>IFERROR(VLOOKUP(D5,DB!A:F,6,0),"")</f>
        <v>Generator-SG</v>
      </c>
      <c r="J5" s="37" t="str">
        <f>IFERROR(VLOOKUP(D5,DB!A:G,7,0),"")</f>
        <v>Vandalized</v>
      </c>
      <c r="K5" s="37" t="s">
        <v>39064</v>
      </c>
      <c r="L5" s="37" t="str">
        <f>IFERROR(VLOOKUP(D5,DB!A:I,9,0),"")</f>
        <v>Latis</v>
      </c>
      <c r="M5" s="136"/>
    </row>
    <row r="6" spans="1:13" ht="15">
      <c r="A6" s="37"/>
      <c r="B6" s="37" t="str">
        <f>IFERROR(VLOOKUP(D6,DB!A:K,11,0),"")</f>
        <v/>
      </c>
      <c r="C6" s="37"/>
      <c r="D6" s="137"/>
      <c r="E6" s="37"/>
      <c r="F6" s="38"/>
      <c r="G6" s="39">
        <f ca="1">IFERROR(NOW()-F6,"-")</f>
        <v>45933.807523263888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45933.807523263888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45933.807523263888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45933.807523263888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45933.807523263888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45933.807523263888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45933.807523263888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45933.807523263888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45933.807523263888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45933.807523263888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45933.807523263888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45933.807523263888</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45933.807523263888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45933.807523263888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45933.807523263888</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45933.807523263888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45933.807523263888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45933.807523263888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45933.807523263888</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45933.807523263888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45933.807523263888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45933.807523263888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45933.807523263888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45933.807523263888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45933.807523263888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45933.807523263888</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45933.807523263888</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45933.807523263888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45933.807523263888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45933.807523263888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45933.807523263888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45933.807523263888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45933.807523263888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45933.807523263888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45933.807523263888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45933.807523263888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45933.807523263888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45933.807523263888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45933.807523263888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45933.807523263888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45933.807523263888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45933.807523263888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45933.807523263888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45933.807523263888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45933.807523263888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45933.807523263888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45933.807523263888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45933.807523263888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45933.807523263888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45933.807523263888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45933.807523263888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45933.807523263888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45933.807523263888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45933.807523263888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45933.807523263888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45933.807523263888</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45933.807523263888</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45933.807523263888</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45933.807523263888</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45933.807523263888</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45933.807523263888</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45933.807523263888</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45933.807523263888</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45933.807523263888</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45933.807523263888</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45933.807523263888</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45933.807523263888</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45933.807523263888</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45933.807523263888</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45933.807523263888</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45933.807523263888</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45933.807523263888</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45933.807523263888</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45933.807523263888</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45933.807523263888</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45933.807523263888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45933.807523263888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45933.807523263888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45933.807523263888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45933.807523263888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45933.807523263888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45933.807523263888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45933.807523263888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45933.807523263888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45933.807523263888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45933.807523263888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45933.807523263888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45933.807523263888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45933.807523263888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45933.807523263888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45933.807523263888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45933.807523263888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45933.807523263888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45933.807523263888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45933.807523263888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45933.807523263888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45933.807523263888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45933.807523263888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45933.807523263888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45933.807523263888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45933.807523263888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45933.807523263888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45933.807523263888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45933.807523263888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45933.807523263888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45933.807523263888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45933.807523263888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45933.807523263888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45933.807523263888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45933.807523263888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45933.807523263888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45933.807523263888</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45933.807523263888</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45933.807523263888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45933.807523263888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45933.807523263888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45933.807523263888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45933.807523263888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45933.807523263888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45933.807523263888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45933.807523263888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45933.807523263888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45933.807523263888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45933.807523263888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45933.807523263888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45933.807523263888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45933.807523263888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45933.807523263888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45933.807523263888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45933.807523263888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45933.807523263888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45933.807523263888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45933.807523263888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45933.807523263888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45933.807523263888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45933.807523263888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45933.807523263888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45933.807523263888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45933.807523263888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45933.807523263888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45933.807523263888</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45933.807523263888</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45933.807523263888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45933.807523263888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45933.807523263888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45933.807523263888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45933.807523263888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45933.807523263888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45933.807523263888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45933.807523263888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45933.807523263888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45933.807523263888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45933.807523263888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45933.807523263888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45933.807523263888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45933.807523263888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45933.807523263888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45933.807523263888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45933.807523263888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45933.807523263888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45933.807523263888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45933.807523263888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45933.807523263888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45933.807523263888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45933.807523263888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45933.807523263888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45933.807523263888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45933.807523263888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45933.807523263888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45933.807523263888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45933.807523263888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45933.807523263888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45933.807523263888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45933.807523263888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45933.807523263888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45933.807523263888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45933.807523263888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45933.807523263888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45933.807523263888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45933.807523263888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45933.807523263888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45933.807523263888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45933.807523263888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45933.807523263888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45933.807523263888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45933.807523263888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45933.807523263888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45933.807523263888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45933.807523263888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45933.807523263888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45933.807523263888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45933.807523263888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45933.807523263888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45933.807523263888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45933.807523263888</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45933.807523263888</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5"/>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39065</v>
      </c>
      <c r="B2" s="137" t="s">
        <v>5398</v>
      </c>
      <c r="C2" s="137">
        <v>1</v>
      </c>
      <c r="D2" s="137" t="s">
        <v>32861</v>
      </c>
      <c r="E2" s="137" t="s">
        <v>39066</v>
      </c>
      <c r="F2" s="138">
        <v>45929.14371527778</v>
      </c>
      <c r="G2" s="139">
        <f ca="1">IFERROR(NOW()-F2,"-")</f>
        <v>4.6638079861077131</v>
      </c>
      <c r="H2" s="137">
        <v>45929.455266203702</v>
      </c>
      <c r="I2" s="137" t="str">
        <f>IFERROR(VLOOKUP(D2,DB!A:F,6,0),"")</f>
        <v>SCECO</v>
      </c>
      <c r="J2" s="137" t="str">
        <f>IFERROR(VLOOKUP(D2,DB!A:G,7,0),"")</f>
        <v>In progress</v>
      </c>
      <c r="K2" s="137" t="s">
        <v>39067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39068</v>
      </c>
      <c r="B3" s="137" t="s">
        <v>5398</v>
      </c>
      <c r="C3" s="137">
        <v>1</v>
      </c>
      <c r="D3" s="137" t="s">
        <v>34463</v>
      </c>
      <c r="E3" s="137" t="s">
        <v>39066</v>
      </c>
      <c r="F3" s="138">
        <v>45926.772847222222</v>
      </c>
      <c r="G3" s="139">
        <f ca="1">IFERROR(NOW()-F3,"-")</f>
        <v>7.0346760416650795</v>
      </c>
      <c r="H3" s="137">
        <v>45927.449074074102</v>
      </c>
      <c r="I3" s="137" t="str">
        <f>IFERROR(VLOOKUP(D3,DB!A:F,6,0),"")</f>
        <v>SCECO</v>
      </c>
      <c r="J3" s="137" t="str">
        <f>IFERROR(VLOOKUP(D3,DB!A:G,7,0),"")</f>
        <v>Weak</v>
      </c>
      <c r="K3" s="137" t="s">
        <v>39067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39069</v>
      </c>
      <c r="B4" s="137" t="s">
        <v>5398</v>
      </c>
      <c r="C4" s="137">
        <v>1</v>
      </c>
      <c r="D4" s="137" t="s">
        <v>33408</v>
      </c>
      <c r="E4" s="137" t="s">
        <v>38964</v>
      </c>
      <c r="F4" s="138">
        <v>45932.818645833337</v>
      </c>
      <c r="G4" s="139">
        <f ca="1">IFERROR(NOW()-F4,"-")</f>
        <v>0.98887743055092869</v>
      </c>
      <c r="H4" s="138">
        <v>45931.969363425924</v>
      </c>
      <c r="I4" s="137" t="str">
        <f>IFERROR(VLOOKUP(D4,DB!A:F,6,0),"")</f>
        <v>SCECO</v>
      </c>
      <c r="J4" s="137" t="str">
        <f>IFERROR(VLOOKUP(D4,DB!A:G,7,0),"")</f>
        <v>Dead</v>
      </c>
      <c r="K4" s="137" t="s">
        <v>39067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39070</v>
      </c>
      <c r="B5" s="137" t="str">
        <f>IFERROR(VLOOKUP(D5,DB!A:K,11,0),"")</f>
        <v>R6</v>
      </c>
      <c r="C5" s="137">
        <v>2</v>
      </c>
      <c r="D5" s="137" t="s">
        <v>32685</v>
      </c>
      <c r="E5" s="137" t="s">
        <v>38964</v>
      </c>
      <c r="F5" s="140">
        <v>45933.705069444448</v>
      </c>
      <c r="G5" s="137">
        <f ca="1">IFERROR(NOW()-F5,"-")</f>
        <v>0.10245381943968823</v>
      </c>
      <c r="H5" s="140">
        <v>45933.724652777775</v>
      </c>
      <c r="I5" s="137" t="str">
        <f>IFERROR(VLOOKUP(D5,DB!A:F,6,0),"")</f>
        <v>SCECO</v>
      </c>
      <c r="J5" s="137" t="str">
        <f>IFERROR(VLOOKUP(D5,DB!A:G,7,0),"")</f>
        <v>Dead</v>
      </c>
      <c r="K5" s="137" t="s">
        <v>39071</v>
      </c>
      <c r="L5" s="137" t="str">
        <f>IFERROR(VLOOKUP(D5,DB!A:I,9,0),"")</f>
        <v>Latis</v>
      </c>
    </row>
    <row r="6" spans="1:16383" ht="31.5" customHeight="1">
      <c r="A6" s="121" t="s">
        <v>39072</v>
      </c>
      <c r="B6" s="137" t="str">
        <f>IFERROR(VLOOKUP(D6,DB!A:K,11,0),"")</f>
        <v>R6</v>
      </c>
      <c r="C6" s="137">
        <v>1</v>
      </c>
      <c r="D6" s="137" t="s">
        <v>34839</v>
      </c>
      <c r="E6" s="137"/>
      <c r="F6" s="137"/>
      <c r="G6" s="137">
        <f ca="1">IFERROR(NOW()-F6,"-")</f>
        <v>45933.807523263888</v>
      </c>
      <c r="H6" s="137" t="s">
        <v>39073</v>
      </c>
      <c r="I6" s="137" t="str">
        <f>IFERROR(VLOOKUP(D6,DB!A:F,6,0),"")</f>
        <v>SCECO</v>
      </c>
      <c r="J6" s="137" t="str">
        <f>IFERROR(VLOOKUP(D6,DB!A:G,7,0),"")</f>
        <v>In progress</v>
      </c>
      <c r="K6" s="137" t="s">
        <v>39074</v>
      </c>
      <c r="L6" s="137" t="str">
        <f>IFERROR(VLOOKUP(D6,DB!A:I,9,0),"")</f>
        <v>Latis</v>
      </c>
    </row>
    <row r="7" spans="1:16383" ht="31.5" customHeight="1">
      <c r="A7" s="121"/>
      <c r="B7" s="137" t="str">
        <f>IFERROR(VLOOKUP(D7,DB!A:K,11,0),"")</f>
        <v/>
      </c>
      <c r="C7" s="137"/>
      <c r="D7" s="137"/>
      <c r="E7" s="137"/>
      <c r="F7" s="137"/>
      <c r="G7" s="137">
        <f ca="1">IFERROR(NOW()-F7,"-")</f>
        <v>45933.807523263888</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45933.807523263888</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45933.807523263888</v>
      </c>
      <c r="H9" s="137"/>
      <c r="I9" s="137" t="str">
        <f>IFERROR(VLOOKUP(D9,DB!A:F,6,0),"")</f>
        <v/>
      </c>
      <c r="J9" s="137" t="str">
        <f>IFERROR(VLOOKUP(D9,DB!A:G,7,0),"")</f>
        <v/>
      </c>
      <c r="K9" s="137"/>
      <c r="L9" s="137" t="str">
        <f>IFERROR(VLOOKUP(D9,DB!A:I,9,0),"")</f>
        <v/>
      </c>
    </row>
    <row r="10" spans="1:16383" ht="31.5" customHeight="1">
      <c r="A10" s="121"/>
      <c r="B10" s="120" t="str">
        <f>IFERROR(VLOOKUP(D10,DB!A:K,11,0),"")</f>
        <v/>
      </c>
      <c r="C10" s="122"/>
      <c r="D10" s="120"/>
      <c r="E10" s="123"/>
      <c r="F10" s="124"/>
      <c r="G10" s="89">
        <f ca="1">IFERROR(NOW()-F10,"-")</f>
        <v>45933.807523263888</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45933.807523263888</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45933.807523263888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45933.807523263888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45933.807523263888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45933.807523263888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45933.807523263888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45933.807523263888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45933.807523263888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45933.807523263888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45933.807523263888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45933.807523263888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45933.807523263888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45933.807523263888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45933.807523263888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45933.807523263888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45933.807523263888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45933.807523263888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45933.807523263888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45933.807523263888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45933.807523263888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45933.807523263888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45933.807523263888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45933.807523263888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45933.807523263888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45933.807523263888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45933.807523263888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45933.807523263888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45933.807523263888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45933.807523263888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45933.807523263888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45933.807523263888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45933.807523263888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45933.807523263888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45933.807523263888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45933.807523263888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45933.807523263888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45933.807523263888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45933.807523263888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45933.807523263888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45933.807523263888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45933.807523263888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45933.807523263888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45933.807523263888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45933.807523263888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45933.807523263888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45933.807523263888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45933.807523263888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45933.807523263888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45933.807523263888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45933.807523263888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45933.807523263888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45933.807523263888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45933.807523263888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45933.807523263888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45933.807523263888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45933.807523263888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45933.807523263888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45933.807523263888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45933.807523263888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45933.807523263888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45933.807523263888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45933.807523263888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45933.807523263888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45933.807523263888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45933.807523263888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45933.807523263888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45933.807523263888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45933.807523263888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45933.807523263888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45933.807523263888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45933.807523263888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45933.807523263888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45933.807523263888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45933.807523263888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45933.807523263888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45933.807523263888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45933.807523263888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45933.807523263888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45933.807523263888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45933.807523263888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45933.807523263888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45933.807523263888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45933.807523263888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45933.807523263888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45933.807523263888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45933.807523263888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45933.807523263888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45933.807523263888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45933.807523263888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45933.807523263888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45933.807523263888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45933.807523263888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45933.807523263888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45933.807523263888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45933.807523263888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45933.807523263888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45933.807523263888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45933.807523263888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45933.807523263888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45933.807523263888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45933.807523263888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45933.807523263888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45933.807523263888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45933.807523263888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45933.807523263888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45933.807523263888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45933.807523263888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45933.807523263888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45933.807523263888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45933.807523263888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45933.807523263888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45933.807523263888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45933.807523263888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45933.807523263888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45933.807523263888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45933.807523263888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45933.807523263888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45933.807523263888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45933.807523263888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45933.807523263888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45933.807523263888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45933.807523263888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45933.807523263888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45933.807523263888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45933.807523263888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45933.807523263888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45933.807523263888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45933.807523263888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45933.807523263888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45933.807523263888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45933.807523263888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45933.807523263888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45933.807523263888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45933.807523263888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45933.807523263888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45933.807523263888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45933.807523263888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45933.807523263888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45933.807523263888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45933.807523263888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45933.807523263888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45933.807523263888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45933.807523263888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45933.807523263888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45933.807523263888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45933.807523263888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45933.807523263888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45933.807523263888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45933.807523263888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45933.807523263888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45933.807523263888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45933.807523263888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45933.807523263888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45933.807523263888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45933.807523263888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45933.807523263888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45933.807523263888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45933.807523263888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45933.807523263888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45933.807523263888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45933.807523263888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45933.807523263888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45933.807523263888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45933.807523263888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45933.807523263888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45933.807523263888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45933.807523263888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45933.807523263888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45933.807523263888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45933.807523263888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45933.807523263888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45933.807523263888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45933.807523263888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45933.807523263888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45933.807523263888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45933.807523263888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45933.807523263888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45933.807523263888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45933.807523263888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45933.807523263888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45933.807523263888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45933.807523263888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45933.807523263888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45933.807523263888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45933.807523263888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45933.807523263888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45933.807523263888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45933.807523263888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45933.807523263888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45933.807523263888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45933.807523263888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45933.807523263888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45933.807523263888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45933.807523263888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45933.807523263888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45933.807523263888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45933.807523263888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45933.807523263888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45933.807523263888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45933.807523263888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45933.807523263888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45933.807523263888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45933.807523263888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45933.807523263888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45933.807523263888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45933.807523263888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45933.807523263888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45933.807523263888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45933.807523263888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45933.807523263888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45933.807523263888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45933.807523263888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45933.807523263888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45933.807523263888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45933.807523263888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45933.807523263888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45933.807523263888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45933.807523263888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45933.807523263888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45933.807523263888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45933.807523263888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45933.807523263888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45933.807523263888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45933.807523263888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45933.807523263888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45933.807523263888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45933.807523263888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45933.807523263888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45933.807523263888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45933.807523263888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45933.807523263888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45933.807523263888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45933.807523263888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45933.807523263888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45933.807523263888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45933.807523263888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45933.807523263888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45933.807523263888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45933.807523263888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45933.807523263888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45933.807523263888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45933.807523263888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45933.807523263888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45933.807523263888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45933.807523263888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45933.807523263888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45933.807523263888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45933.807523263888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45933.807523263888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45933.807523263888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45933.807523263888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45933.807523263888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45933.807523263888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45933.807523263888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45933.807523263888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45933.807523263888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45933.807523263888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45933.807523263888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45933.807523263888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45933.807523263888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45933.807523263888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45933.807523263888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45933.807523263888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45933.807523263888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45933.807523263888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45933.807523263888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45933.807523263888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45933.807523263888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45933.807523263888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45933.807523263888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45933.807523263888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45933.807523263888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45933.807523263888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45933.807523263888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45933.807523263888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45933.807523263888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45933.807523263888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45933.807523263888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45933.807523263888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45933.807523263888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45933.807523263888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45933.807523263888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45933.807523263888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45933.807523263888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45933.807523263888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45933.807523263888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45933.807523263888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45933.807523263888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45933.807523263888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45933.807523263888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45933.807523263888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45933.807523263888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45933.807523263888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45933.807523263888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45933.807523263888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45933.807523263888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45933.807523263888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45933.807523263888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45933.807523263888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45933.807523263888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45933.807523263888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45933.807523263888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45933.807523263888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45933.807523263888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45933.807523263888</v>
      </c>
      <c r="H315" s="124"/>
      <c r="I315" s="120" t="str">
        <f>IFERROR(VLOOKUP(D315,DB!A:F,6,0),"")</f>
        <v/>
      </c>
      <c r="J315" s="119" t="str">
        <f>IFERROR(VLOOKUP(D315,DB!A:G,7,0),"")</f>
        <v/>
      </c>
      <c r="K315" s="125"/>
      <c r="L315" s="126" t="str">
        <f>IFERROR(VLOOKUP(D315,DB!A:I,9,0),"")</f>
        <v/>
      </c>
    </row>
  </sheetData>
  <dataValidations count="2">
    <dataValidation allowBlank="1" showInputMessage="1" showErrorMessage="1" sqref="E1" xr:uid="{380493DB-286A-4683-AF55-C78F04945A49}"/>
    <dataValidation type="list" allowBlank="1" showInputMessage="1" showErrorMessage="1" sqref="E5:E3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2025-10-03T16:24:17Z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